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pariseuroplace.sharepoint.com/sites/F4T/Documents partages/6_CHANTIERS/00_PUBLICATIONS/2025/25-05-14 Impact Grille immobilier/"/>
    </mc:Choice>
  </mc:AlternateContent>
  <xr:revisionPtr revIDLastSave="897" documentId="8_{780A1079-3B23-4438-9F25-205F73C7CBB9}" xr6:coauthVersionLast="47" xr6:coauthVersionMax="47" xr10:uidLastSave="{4D155683-9264-4EFB-B1DF-A879735A75C5}"/>
  <bookViews>
    <workbookView xWindow="-3912" yWindow="-17412" windowWidth="30984" windowHeight="16944" xr2:uid="{2E2D5F2E-1056-40D4-8CB6-2F8F09511D3D}"/>
  </bookViews>
  <sheets>
    <sheet name="Grille Actions non cotées" sheetId="3" r:id="rId1"/>
    <sheet name="Plage de résultats" sheetId="5" r:id="rId2"/>
  </sheets>
  <definedNames>
    <definedName name="_xlnm.Print_Area" localSheetId="0">'Grille Actions non cotées'!$A$2:$N$127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2" i="3" l="1"/>
  <c r="K93" i="3"/>
  <c r="K54" i="3" l="1"/>
  <c r="K62" i="3"/>
  <c r="K60" i="3"/>
  <c r="K58" i="3"/>
  <c r="K56" i="3"/>
  <c r="K52" i="3" l="1"/>
  <c r="K116" i="3"/>
  <c r="K17" i="3" l="1"/>
  <c r="K103" i="3"/>
  <c r="K99" i="3"/>
  <c r="K97" i="3"/>
  <c r="K95" i="3"/>
  <c r="K91" i="3"/>
  <c r="K87" i="3"/>
  <c r="K85" i="3"/>
  <c r="K83" i="3"/>
  <c r="K81" i="3"/>
  <c r="K79" i="3"/>
  <c r="K77" i="3"/>
  <c r="K73" i="3"/>
  <c r="K75" i="3"/>
  <c r="K50" i="3"/>
  <c r="K46" i="3"/>
  <c r="K44" i="3"/>
  <c r="K42" i="3"/>
  <c r="K40" i="3"/>
  <c r="K38" i="3"/>
  <c r="K29" i="3"/>
  <c r="K36" i="3"/>
  <c r="K27" i="3"/>
  <c r="K9" i="3"/>
  <c r="L103" i="3"/>
  <c r="L105" i="3"/>
  <c r="L75" i="3"/>
  <c r="L73" i="3"/>
  <c r="L50" i="3"/>
  <c r="L93" i="3"/>
  <c r="K68" i="3"/>
  <c r="K89" i="3" l="1"/>
  <c r="K71" i="3"/>
  <c r="K25" i="3"/>
  <c r="L71" i="3"/>
  <c r="K13" i="3"/>
  <c r="K109" i="3" l="1"/>
  <c r="L114" i="3"/>
  <c r="L112" i="3" s="1"/>
  <c r="L99" i="3"/>
  <c r="L95" i="3"/>
  <c r="L91" i="3"/>
  <c r="K66" i="3"/>
  <c r="K48" i="3" s="1"/>
  <c r="K64" i="3"/>
  <c r="L7" i="3"/>
  <c r="K19" i="3"/>
  <c r="K114" i="3"/>
  <c r="K125" i="3" s="1"/>
  <c r="K107" i="3"/>
  <c r="K105" i="3"/>
  <c r="L42" i="3"/>
  <c r="L25" i="3" s="1"/>
  <c r="K21" i="3"/>
  <c r="K15" i="3"/>
  <c r="K11" i="3"/>
  <c r="K7" i="3" l="1"/>
  <c r="L6" i="3"/>
  <c r="L89" i="3"/>
  <c r="L70" i="3" s="1"/>
  <c r="K6" i="3" l="1"/>
  <c r="K121" i="3" s="1"/>
  <c r="K101" i="3"/>
  <c r="K122" i="3"/>
  <c r="K124" i="3" l="1"/>
  <c r="K70" i="3"/>
  <c r="K123" i="3" l="1"/>
  <c r="K118" i="3"/>
  <c r="K126"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<sst xmlns="http://schemas.openxmlformats.org/spreadsheetml/2006/main" count="233" uniqueCount="220">
  <si>
    <t>QUESTIONS / EXIGENCES</t>
  </si>
  <si>
    <t>A) THEORIE DU CHANGEMENT</t>
  </si>
  <si>
    <t xml:space="preserve">1. Définition des objectifs généraux </t>
  </si>
  <si>
    <t>B) MISE EN ŒUVRE OPERATIONNELLE</t>
  </si>
  <si>
    <t>C) SUIVI DES RÉSULTATS</t>
  </si>
  <si>
    <t>E) BONUS</t>
  </si>
  <si>
    <t>SYNTHESE</t>
  </si>
  <si>
    <t>Position sur l'échelle</t>
  </si>
  <si>
    <t>2. Qualité des résultats observés</t>
  </si>
  <si>
    <t>DEGRÉ DE CONFORMITÉ À L'EXIGENCE</t>
  </si>
  <si>
    <t>Commentaires</t>
  </si>
  <si>
    <t>RÉSULTAT (%) - A</t>
  </si>
  <si>
    <t>TOTAL RÉSULTAT (A1)</t>
  </si>
  <si>
    <t>Les objectifs de transformation durable poursuivis par le fonds ne sont pas décrits</t>
  </si>
  <si>
    <t>-</t>
  </si>
  <si>
    <t>TOTAL RÉSULTAT (A2)</t>
  </si>
  <si>
    <t>Pas d'action</t>
  </si>
  <si>
    <t>Aucune chaine causale n'est présentée, la contribution du fonds aux objectifs n'est pas explicitée</t>
  </si>
  <si>
    <t>Les facteurs externes dont dépend le succès de la théorie du changement du fonds ne sont pas décrits</t>
  </si>
  <si>
    <t>Un plan d'action n'a pas été élaboré pour gérer la dépendance</t>
  </si>
  <si>
    <t>RÉSULTAT (%) - B</t>
  </si>
  <si>
    <t>RÉSULTAT (%) - C</t>
  </si>
  <si>
    <t>TOTAL RÉSULTAT (C1)</t>
  </si>
  <si>
    <t>Non</t>
  </si>
  <si>
    <t>Aucun processus d'amélioration continue n'est mis en place</t>
  </si>
  <si>
    <t>TOTAL RÉSULTAT (C2)</t>
  </si>
  <si>
    <t>Les résultats ou objectifs ne sont décrits dans aucun document permettant de répondre à la question, ou de manière trop peu granulaire, ou encore ne sont pas du tout alignés avec ce qui avait été planifié</t>
  </si>
  <si>
    <t>RÉSULTAT (%) - D</t>
  </si>
  <si>
    <t>RÉSULTAT FINAL (%)</t>
  </si>
  <si>
    <t>Section A</t>
  </si>
  <si>
    <t>Section B</t>
  </si>
  <si>
    <t>Section C</t>
  </si>
  <si>
    <t xml:space="preserve">Section D </t>
  </si>
  <si>
    <t>Section E</t>
  </si>
  <si>
    <t>Score final</t>
  </si>
  <si>
    <t>D) COMMUNICATION ET CREDIBILITE</t>
  </si>
  <si>
    <t>1. Le fonds se donne-t-il clairement des objectifs de transformation durable dans ses documents supports?</t>
  </si>
  <si>
    <t>Non, les documents supports n'évoquent pas d'objectifs de transformation durable ou les mentionnent avec une certaine ambiguité</t>
  </si>
  <si>
    <t>Oui, les documents supports stipulent clairement que les investissements dans le fonds visent à contribuer à un ou plusieurs objectifs de transformation durable</t>
  </si>
  <si>
    <t>Les actions pour atteindre les objectifs fixés ne sont pas décrites</t>
  </si>
  <si>
    <t>Au moins une action planifiée, hors signalement (actions 1 à 4)</t>
  </si>
  <si>
    <t>Plus d'une action planifiée, hors signalement (actions 1 à 4)</t>
  </si>
  <si>
    <t>Non, le fonds n'utilise aucun autre mécanisme d'impact</t>
  </si>
  <si>
    <t>Oui, le fonds utilise un ou plusieurs autres mécanismes d'impact mais pour l'instant il n'existe pas de preuve empirique de leur efficacité</t>
  </si>
  <si>
    <t>Oui, le fonds utilise un ou plusieurs autres mécanismes d'impact et il existe des preuves empiriques de leur efficacité</t>
  </si>
  <si>
    <t>Non, le fonds présente les actions déployées dans ses documents supports sans suggérer qu'elles lui permettront d'avoir un effet additionnel</t>
  </si>
  <si>
    <t>Non, le fonds ne fournit pas de financements à des conditions préférentielles</t>
  </si>
  <si>
    <t xml:space="preserve">Non, les communications du fonds ne témoignent pas d’un attachement à contribuer positivement à la transition durable </t>
  </si>
  <si>
    <t>Oui, les communications du fonds témoignent systématiquement d’un attachement à contribuer positivement à la transition durable</t>
  </si>
  <si>
    <t>L'additionnalité du fonds dans l'atteinte des résultats et impacts observés n'est pas analysée</t>
  </si>
  <si>
    <t>Non, le fonds n'intègre pas de mécanisme de partage des revenus ou des frais de gestion au profit d'associations</t>
  </si>
  <si>
    <t>Oui, le fonds intègre un mécanisme de partage des revenus ou des frais de gestion au profit d'associations équivalent à moins de 0,5% des encours en année "normale"</t>
  </si>
  <si>
    <t>Oui, le fonds intègre un mécanisme de partage des revenus ou des frais de gestion au profit d'associations équivalent à entre 0,5% et 1% des encours en année "normale"</t>
  </si>
  <si>
    <t>Oui, le fonds intègre un mécanisme de partage des revenus ou des frais de gestion au profit d'associations équivalent àplus de 1% des encours en année "normale"</t>
  </si>
  <si>
    <t>Les actions pour atteindre les objectifs fixés sont décrites de manière rapide</t>
  </si>
  <si>
    <t>Les actions pour atteindre les objectifs fixés sont décrites de manière détaillée</t>
  </si>
  <si>
    <t>La société de gestion n'a pas mis en place de politique RSE ou la politique RSE de la société de gestion n'est pas cohérente avec les objectifs de transformation durable du fonds</t>
  </si>
  <si>
    <t>Pondération de la question</t>
  </si>
  <si>
    <t>Note obtenue</t>
  </si>
  <si>
    <t>Note pondérée</t>
  </si>
  <si>
    <t>Note pondérée maximale</t>
  </si>
  <si>
    <t>Total (Maximum = 100)</t>
  </si>
  <si>
    <t>Une ou plusieurs actions sont évoquées mais ne font pas l'objet d'un plan d'action systématique avec des étapes déterminées et un échéancier de suivi</t>
  </si>
  <si>
    <t>Un plan d'action systématique a été mis en place avec des étapes déterminées et un échéancier de suivi</t>
  </si>
  <si>
    <t>Une chaine causale simplifiée est présentée à l'échelle du fonds</t>
  </si>
  <si>
    <t>Les objectifs de transformation durable poursuivis par le fonds sont décrits en lien avec des cibles précises issues des cadres de référence  (par exemple les 164 cibles des 17 ODD)</t>
  </si>
  <si>
    <t>2. Comment est décrit et justifié chaque objectif de transformation durable poursuivi par le fonds  ?</t>
  </si>
  <si>
    <t>Les objectifs de transformation durable poursuivis par le fonds sont décrits de manière générale, s'inscrivant dans les grandes tendances sociales ou environnementales</t>
  </si>
  <si>
    <t>Oui, pour plus de 50% des actifs sous gestion</t>
  </si>
  <si>
    <t xml:space="preserve">Un processus d'amélioration continue est en place, avec des points d'étape et des mesures correctives spécifiés </t>
  </si>
  <si>
    <t>Un processus d'amélioration continue est évoqué mais sans donner de détails</t>
  </si>
  <si>
    <t>Théorie du changement (Max = 30)</t>
  </si>
  <si>
    <t>Mise en œuvre (Max = 30)</t>
  </si>
  <si>
    <t>Suivi des résultats (Max = 30)</t>
  </si>
  <si>
    <t>Communication et crédibilité (Max = 10)</t>
  </si>
  <si>
    <t>Les résultats ou objectifs spécifiques ne sont décrits dans aucun document permettant de répondre à la question, ou de manière trop peu granulaire, ou encore ne sont pas du tout alignés avec ce qui avait été planifié</t>
  </si>
  <si>
    <t>Les besoins auxquels répondent les objectifs de transformation durable poursuivis par le fonds sont déjà bien couverts par d'autres fonds concurrents (utilisant une stratégie similaire ou différente)</t>
  </si>
  <si>
    <t>Les besoins auxquels répondent les objectifs de transformation durable poursuivis par le fonds ne sont que partiellement couverts par d'autres fonds concurrents (utilisant une stratégie similaire ou différente) - il y a un réel besoin d'augmenter le volume de solutions offertes</t>
  </si>
  <si>
    <t>Les besoins auxquels répondent les objectifs de transformation durable poursuivis par le fonds sont peu ou mal couverts par d'autres fonds concurrents (utilisant une stratégie similaire ou différente) - il y a un besoin crucial d'augmenter le volume de solutions offertes</t>
  </si>
  <si>
    <t>Non, le fonds n'évoque pas la notion d'impact dans ses documents supports (i.e., juridiques et commerciaux)</t>
  </si>
  <si>
    <t>Oui, pour plus de 70% des actifs sous gestion</t>
  </si>
  <si>
    <t>Oui, pour plus de 90% des actifs sous gestion</t>
  </si>
  <si>
    <t>Non ou, dans le cas contraire, pour moins de 50% des actifs sous gestion</t>
  </si>
  <si>
    <t>Oui,  dans ses documents supports le fonds justifie les actions déployées par leur potentiel à générer de l'additionnalité</t>
  </si>
  <si>
    <t>Oui</t>
  </si>
  <si>
    <t>Oui. Une procédure de suivi des éventuels effets indirects sur les concurrents est prise en compte dans l'analyse des résultats atteints.</t>
  </si>
  <si>
    <t>Non car aucune analyse des impacts indirects na été effectuée</t>
  </si>
  <si>
    <t xml:space="preserve">10. Comment les chaines causales attendues entre actions et impacts sont-elles décrites ? </t>
  </si>
  <si>
    <t xml:space="preserve">11. Comment sont décrits les facteurs externes dont dépend le succès de la théorie du changement ? </t>
  </si>
  <si>
    <t xml:space="preserve">12. Y a-t-il un plan d'action mis en place pour gérer et/ou corriger ce lien de dépendance aux facteurs externes ? </t>
  </si>
  <si>
    <t xml:space="preserve">21. Comment l'additionnalité du fonds dans l'atteinte des objectifs est-elle analysée ? </t>
  </si>
  <si>
    <t xml:space="preserve">22. Un processus d'amélioration continue des stratégies déployées et des actions réalisées est-il mis en place ? </t>
  </si>
  <si>
    <t>33. Le fonds intègre-t-il un mécanisme de partage des revenus ou des frais de gestion au profit de projets d'intérêt général (associations, fondations…) ?</t>
  </si>
  <si>
    <t>18. Quels moyens le fonds alloue-t-il à la mise en œuvre opérationnelle de la stratégie ?</t>
  </si>
  <si>
    <t xml:space="preserve">27. A quel point l'additionnalité du fonds dans l'atteinte des résultats observés est-elle démontrée ? </t>
  </si>
  <si>
    <t>La politique RSE de la société de gestion est cohérente avec les objectifs de transformation durable du fonds. Le fonds n'est pas une "anomalie" dans la gamme de la société de gestion.</t>
  </si>
  <si>
    <t>Oui. Une analyse logique détaillée suggère qu’en prenant en compte les impacts indirects les résultats obtenus sont bel et bien positifs pour les objectifs de transformation durable visés (pour plus de 50% des actifs sous gestion).</t>
  </si>
  <si>
    <t>Une analyse scientifique ou quasi-scientifique conclut qu’en prenant en compte les impacts indirects les résultats obtenus sont bel et bien positifs pour les objectifs de transformation durable visés (pour plus de 50% des actifs sous gestion).</t>
  </si>
  <si>
    <t>Non ou, dans le cas contraire, pour moins de 90% des actifs sous gestion</t>
  </si>
  <si>
    <t xml:space="preserve">31. La RSE de la société de gestion est-elle cohérente avec les objectifs de transformation durable du fonds ? 
</t>
  </si>
  <si>
    <t>Oui, dans ses documents supports (i.e. juridiques et commerciaux) le fonds se positionne comme un fonds à impact ou indique que l'investissement dans le fonds permet aux investisseurs d'avoir de l'impact, insistant sur les notions d'intentionnalité, d'additionnalité et de mesure.</t>
  </si>
  <si>
    <t>4.1 Pour répondre aux objectifs de transformation durable visés, le fonds propose-t-il une solution originale ou innovante ? (QUESTION BLANCHE)</t>
  </si>
  <si>
    <t>8.1. Le fonds utilise-t-il d'autres "mécanismes d'impact" que ceux décrits ci-dessus ? Si oui, les décrire. (QUESTION BLANCHE)</t>
  </si>
  <si>
    <t>20.1 A quel niveau les conséquences des actions des entreprises du portefeuille sont-elles suivies ? (QUESTION BLANCHE)</t>
  </si>
  <si>
    <t>21.1 Dans l'évaluation de son additionnalité, le fonds analyse-t-il les éventuels impacts indirects de ses investissements (par exemple, les effets de déplacement)? (QUESTION BLANCHE)</t>
  </si>
  <si>
    <t>27.1 Le fonds peut-il démontrer qu’en prenant en compte les effets indirects (comme les effets de substitution et de déplacement), les résultats obtenus sont bel et bien positifs pour les objectifs de transformation durable visés ? (QUESTION BLANCHE)</t>
  </si>
  <si>
    <t>13. Comment les actions déployées pour détecter, hiérarchiser et maîtriser les externalités négatives sont-elles décrites ?</t>
  </si>
  <si>
    <t>2. Définition des actions déployées par l'institution financière pour atteindre les objectifs (i.e. causer les changements recherchés)</t>
  </si>
  <si>
    <t>Les facteurs externes dont dépend le succès de la théorie du changement du fonds sont évoqués de manière très générale à l'échelle du fonds</t>
  </si>
  <si>
    <t>Les facteurs externes dont dépend le succès de la théorie du changement du fonds sont détaillés pour des sous-parties du portefeuille (par exemple, par secteur)</t>
  </si>
  <si>
    <t>Les actions pour détecter, hiérarchiser et maîtriser les externalités négatives avant et après investissement ne sont pas décrites.</t>
  </si>
  <si>
    <t xml:space="preserve">Les actions pour détecter, hiérarchiser et maîtriser les externalités négatives avant et après investissement sont évoquées par le fonds mais ne sont pas décrites de manière détaillée </t>
  </si>
  <si>
    <t xml:space="preserve">Les actions pour détecter, hiérarchiser et maîtriser les externalités négatives avant et après investissement sont décrites de manière détaillée: le fonds fournit la méthodologie de l'analyse de matérialité et décrit la procédure d'engagement autour des externalités négatives matérielles </t>
  </si>
  <si>
    <t>Oui, et cette stratégie particulière est détaillée dans les documents support du fonds</t>
  </si>
  <si>
    <t>L'additionnalité du fonds dans l'atteinte des résultats et impacts observés est rationalisée de manière plausible et/ou appuyée par des méthodes quantitatives ou qualitatives "basiques" (voir notice)</t>
  </si>
  <si>
    <t>L'additionnalité du fonds dans l'atteinte des résultats et impacts observés est analysée en utilisant un faisceau de preuve de niveau 2 (voir notice)</t>
  </si>
  <si>
    <t>L'additionnalité du fonds dans l'atteinte des résultats et impacts observés est analysée en utilisant un faisceau de preuve de niveau 3 ou plus (voir notice)</t>
  </si>
  <si>
    <t>Un rationnel convaincant ou un faisceau de preuves de niveau 1 (voir notice) permet de conclure avec confiance que le fonds a bien eu un effet additionnel positif pour plus de 50% des actifs sous gestion</t>
  </si>
  <si>
    <t>Un faisceau de preuves de niveau 2 (voir notice) permet de conclure avec confiance que le fonds a bien eu un effet additionnel positif pour plus de 50% des actifs sous gestion</t>
  </si>
  <si>
    <t>Un faisceau de preuve de niveau 3 ou plus (voir notice) permet  de conclure avec confiance que le fonds a bien eu un effet additionnel positif pour plus de 50% des actifs sous gestion</t>
  </si>
  <si>
    <t>Le potentiel de contribution du fonds tel que communiqué aux épargnants et investisseurs peut être perçu comme trop ambitieux par rapport à ce que révèle la présente analyse: le fonds se dit à impact sans valider (encore) toutes les conditions nécessaires pour le faire (questions qualifiantes et score total minimal). La communication peut être qualifiée de mensongère ou de trompeuse.</t>
  </si>
  <si>
    <t>Le potentiel de contribution du fonds tel que communiqué aux épargnants et investisseurs est en adéquation avec ce que révèle la présente analyse: le fonds se dit à impact et valide bien toutes les conditions pour le faire (questions qualifiantes et score total minimal). La communication peut être qualifiée d'appropriée.</t>
  </si>
  <si>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significatif (score &gt; 50%)</t>
    </r>
    <r>
      <rPr>
        <sz val="8"/>
        <color rgb="FF14233C"/>
        <rFont val="Montserrat"/>
      </rPr>
      <t xml:space="preserve"> de contribution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</si>
  <si>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important (score &gt; score minimum)</t>
    </r>
    <r>
      <rPr>
        <sz val="8"/>
        <color rgb="FF14233C"/>
        <rFont val="Montserrat"/>
      </rPr>
      <t xml:space="preserve">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</si>
  <si>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1. Procédure de suivi des résultats. </t>
    </r>
    <r>
      <rPr>
        <b/>
        <i/>
        <sz val="8"/>
        <color rgb="FF02305D"/>
        <rFont val="Montserrat"/>
      </rPr>
      <t xml:space="preserve">Par résultat, on entend changement entre la situation avant investissement et celle après investissement. Une situation préexistante ne peut être considérée un comme étant un résultat. </t>
    </r>
  </si>
  <si>
    <t>Pour toute question concernant cette grille, veuillez consulter la notice explicative, disponible sur le site de l'IFD ou envoyer un message à impact@ifd-paris.com</t>
  </si>
  <si>
    <r>
      <t>Pour plus de 70% du portfeuille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</si>
  <si>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</si>
  <si>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70%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</si>
  <si>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</si>
  <si>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t>Bonus (Max = 5)</t>
  </si>
  <si>
    <t>RÉSULTAT (%) - E</t>
  </si>
  <si>
    <t>/3</t>
  </si>
  <si>
    <r>
      <t xml:space="preserve">Grille d'évaluation du potentiel d'impact </t>
    </r>
    <r>
      <rPr>
        <b/>
        <sz val="14"/>
        <color rgb="FFF53369"/>
        <rFont val="Montserrat"/>
      </rPr>
      <t>Actifs Immobiliers</t>
    </r>
  </si>
  <si>
    <t>15. En prolongement de la question 8, choisir les actions de contribution les plus significatives (jusqu'à 3) exercées par le fonds pour atteindre ses objectifs de transformation durable et qualifier l'intensité avec laquelle celles-ci sont déployées.</t>
  </si>
  <si>
    <t>17. Le fonds applique-t-il une stratégie particulière qui veille à la matérialisation et la pérénnisation de son impact/contribution ?</t>
  </si>
  <si>
    <t>Oui pour plus de 70% du portefuille le fonds fournit une offre locative à des conditions marginalement plus favorables que le marché (écart &gt; 10% de la rémunération ou de la valorisation normale) pour des actifs immobiliers de même profil (âge, croissance, profitabilité, risque, etc.) OU pour plus de 70% du portefuille, le fonds dépense des budgets de travaux représentant un ratio (budget / VVHD) marginalement plus élevé que le marché (mieux de 10% que le ratio marché) pour des actifs immobiliers de même profil (âge, croissance, profitabilité, risque, etc.) et sans contrepartie locative</t>
  </si>
  <si>
    <t>Oui pour plus de 70% du portefuille le fonds fournit une offre locative à des conditions significativement plus favorables que le marché (écart &gt; 20% de la rémunération ou de la valorisation normale) pour des actifs immobiliers de même profil (âge, croissance, profitabilité, risque, etc.) OU pour plus de 70% du portefuille, le fonds dépense des budgets de travaux représentant un ratio (budget / VVHD) significativement plus élevé que le marché (mieux de 20% que le ratio marché) pour des actifs immobiliers de même profil (âge, croissance, profitabilité, risque, etc.) et sans contrepartie locative</t>
  </si>
  <si>
    <t>Oui pour plus de 70% du portefuille le fonds fournit une offre locative à des conditions largement plus favorables que le marché (écart &gt; 30% de la rémunération ou de la valorisation normale) pour des actifs immobiliers de même profil (âge, croissance, profitabilité, risque, etc.) OU pour plus de 70% du portefuille le fonds, dépense des budgets de travaux représentant un ratio (budget / VVHD) largement plus élevé que le marché (mieux de 30% que le ratio marché) pour des actifs immobiliers de même profil (âge, croissance, profitabilité, risque, etc.) et sans contrepartie locative</t>
  </si>
  <si>
    <t>3. Le fonds dérive-t-il des objectifs spécifiques pour chacun des actifs immobiliers investis en lien avec ses objectif généraux de transformation durable ?</t>
  </si>
  <si>
    <t>Non, l'objectif général n'est pas décliné en objectifs spécifiques au niveau des actifs immobiliers</t>
  </si>
  <si>
    <t>Oui, l'objectif général est décliné en objectifs spécifiques au niveau des actifs immobiliers</t>
  </si>
  <si>
    <t>Oui, l'objectif général est décliné en objectifs spécifiques au niveau des actifs immobiliers, les objectifs étant alignés avec un scénario de référence quand celui-ci existe</t>
  </si>
  <si>
    <t>4. Le besoin auquel répond chaque objectif de transformation durable poursuivi par le fonds est-il couvert par les fonds existants ?</t>
  </si>
  <si>
    <t>Oui, et cette solution est susceptible de mieux répondre aux préférences de certains actifs immobiliers ou de certains investisseurs.</t>
  </si>
  <si>
    <t>Oui, et cette solution est susceptible de mieux répondre aux préférences de certains actifs immobiliers ou de certains investisseurs. Elle a en outre le potentiel d'être largement dupliquée et de constituer un nouveau type de stratégie dans la mesure où elle n'implique pas de barrières à l'entrée importantes (ex: un fonds d'engagement autour des ODD))</t>
  </si>
  <si>
    <r>
      <t xml:space="preserve">5. Le fonds se donne-t-il l'objectif explicite d'avoir de l'impact dans ses documents supports (i.e., juridiques et commerciaux) ? </t>
    </r>
    <r>
      <rPr>
        <b/>
        <sz val="8"/>
        <color rgb="FFFF0000"/>
        <rFont val="Montserrat"/>
      </rPr>
      <t>(QUESTION QUALIFIANTE)</t>
    </r>
  </si>
  <si>
    <t>Non, le fonds n'évoque pas dans ses documents supports son ambition de suivre et gérer activement les externalités négatives des actifs immobiliers choisis</t>
  </si>
  <si>
    <t>Oui, le fonds affiche dans ses documents supports une intention de suivre et gérer activement les externalités négatives (considérées comme matérielles) des actifs immobiliers choisis une fois l'investissement réalisé (au-delà de la seule sélection des actifs immobiliers ex ante)</t>
  </si>
  <si>
    <r>
      <t xml:space="preserve">6. Le fonds ambitionne-t-il de mettre en place des actions pour limiter les externalités négatives des actifs immobiliers choisis au-delà du ou des objectifs de transformation durable ciblés ? </t>
    </r>
    <r>
      <rPr>
        <b/>
        <sz val="8"/>
        <color rgb="FFFF0000"/>
        <rFont val="Montserrat"/>
      </rPr>
      <t>(QUESTION QUALIFIANTE)</t>
    </r>
  </si>
  <si>
    <r>
      <t xml:space="preserve">7. Les actions associées au fonds pour atteindre les objectifs de transformation durable sont-elles décrites dans les documents supports ? </t>
    </r>
    <r>
      <rPr>
        <b/>
        <sz val="8"/>
        <color rgb="FFFF0000"/>
        <rFont val="Montserrat"/>
      </rPr>
      <t>(QUESTION QUALIFIANTE)</t>
    </r>
  </si>
  <si>
    <r>
      <t xml:space="preserve">8. Parmi la liste suivante, veuillez choisir les actions de contribution planifiées et les actifs sous gestion couverts (à noter en colonne N). 
</t>
    </r>
    <r>
      <rPr>
        <b/>
        <i/>
        <sz val="8"/>
        <color rgb="FF02305D"/>
        <rFont val="Montserrat"/>
      </rPr>
      <t>1. Apport d'un capital flexible
2. Développement de nouveaux marchés de capitaux où l'offre est insuffisante
3. Apport d'un soutien non-financier
4. Engagement des parties prenantes
5. Signalement de l'importance de l'impact (signaux autres)</t>
    </r>
  </si>
  <si>
    <t>1 action planifiée de signalement (action 5)</t>
  </si>
  <si>
    <r>
      <t>9. Le fonds justifie-t-il les actions envisagées (dans les questions 7 et 8) par la recherche d'additionnalité?</t>
    </r>
    <r>
      <rPr>
        <b/>
        <sz val="8"/>
        <rFont val="Montserrat"/>
      </rPr>
      <t xml:space="preserve"> </t>
    </r>
    <r>
      <rPr>
        <b/>
        <sz val="8"/>
        <color rgb="FFFF0000"/>
        <rFont val="Montserrat"/>
      </rPr>
      <t>(QUESTION QUALIFIANTE)</t>
    </r>
  </si>
  <si>
    <t>Plusieurs chaines causales détaillées sont présentées, avec une granularité poussée (par objectif, par stratégie ou par actif immobilier)</t>
  </si>
  <si>
    <t>Les facteurs externes dont dépend le succès de la théorie du changement du fonds sont détaillés pour chaque actif immobilier</t>
  </si>
  <si>
    <t>Moins de 50% des actifs sous gestion sont investis dans des actifs  qui répondent exactement aux objectifs et à la stratégie poursuivis par le fonds</t>
  </si>
  <si>
    <t>Entre 50% et 70% des actifs sous gestion sont investis dans des actifs qui répondent exactement aux objectifs et à la stratégie poursuivis par le fonds</t>
  </si>
  <si>
    <t>Entre 70% et 90% des actifs sous gestion sont investis dans des actifs qui répondent exactement aux objectifs et à la stratégie poursuivis par le fonds</t>
  </si>
  <si>
    <t>Plus de 90% des actifs sous gestion, sont investis dans des actifs qui répondent exactement aux objectifs et à la stratégie poursuivis par le fonds</t>
  </si>
  <si>
    <r>
      <t xml:space="preserve">14. Avec quelle systématicité les actifs immobiliers choisis répondent-ils aux objectifs et à la stratégie poursuivis par le fonds?  </t>
    </r>
    <r>
      <rPr>
        <b/>
        <sz val="8"/>
        <color rgb="FFFF0000"/>
        <rFont val="Montserrat"/>
      </rPr>
      <t>(QUESTION QUALIFIANTE)</t>
    </r>
  </si>
  <si>
    <t>15.1 Le fonds fournit-il du capital aux actifs immobiliers à des conditions favorables par rapport à celles prévalant sur le marché ?</t>
  </si>
  <si>
    <t>15.2 Le fonds finance-t-il des actifs immobiliers ayant des difficultés à trouver des moyens de financement ?</t>
  </si>
  <si>
    <t xml:space="preserve">Non, en majorité le fonds finance des actifs immobiliers qui ont un accès relativement facile aux financements </t>
  </si>
  <si>
    <t>Oui, en grande majorité (&gt;70% du portefeuille) le fonds finance des actifs immobiliers qui ont un accès modéré, difficile ou très difficile aux financements (voir tableau dans la notice)</t>
  </si>
  <si>
    <t>Oui, en grande majorité (&gt;70% du portefeuille) le fonds finance des actifs immobiliers qui ont un accès difficile ou très difficile aux financements (voir tableau dans la notice)</t>
  </si>
  <si>
    <t>Oui, en grande majorité (&gt; 70% du portefeuille) le fonds finance des actifs immobiliers qui ont un accès très difficile aux financements  (voir tableau dans la notice)</t>
  </si>
  <si>
    <t>15.3 Le fonds apporte-t-il aux parties prenantes des actifs immobiliers dans lesquels il investit un soutien d’un autre ordre que financier (technique, commercial, de gouvernance, de mise en relation, etc.) susceptible d’améliorer l'impact des actifs immobiliers ?</t>
  </si>
  <si>
    <t>Non, le fonds n’apporte aucun soutien autre que financier aux actifs immobiliers qui serait susceptible d’améliorer leur impact</t>
  </si>
  <si>
    <t>Oui, le fonds apporte chaque année aux actifs immobiliers (représentant plus de 70% du portefeuille) un soutien non-financier susceptible d’améliorer leur impact</t>
  </si>
  <si>
    <t>Oui, le fonds apporte chaque année aux actifs immobiliers (représentant plus de 70% du portefeuille) un soutien non-financier susceptible d’améliorer leur impact et le fonds fournit au niveau agrégé des informations décrivant les actions engagées et témoignant de la valeur significative de ces actions (a minima une interaction par partie prenante chaque année)</t>
  </si>
  <si>
    <t>Oui, le fonds apporte chaque année aux actifs immobiliers (représentant plus de 70% du portefeuille) un soutien non-financier susceptible d’améliorer leur impact et le fonds fournit au niveau agrégé des informations décrivant les actions engagées et témoignant de la valeur très significative de ces actions (plus de deux interactions par partie prenante chaque année)</t>
  </si>
  <si>
    <t>15.4 Le fonds a-t-il une politique d’engagement des parties prenantes active concernant des objectifs de transformation durable visés ?</t>
  </si>
  <si>
    <t>Non, le fonds n’a pas de politique d’engagement des parties prenantes active en relation avec ses objectifs de transformation durable</t>
  </si>
  <si>
    <t>Oui, le fonds a une politique d’engagement des parties prenantes active, dialogue avec les parties prenantes des actifs immobiliers investis sur les sujets relatifs aux objectifs de transformation durable visés</t>
  </si>
  <si>
    <t>Niveau 1 + le fonds fixe aux parties prenantes des objectifs datés dont la non atteinte sera susceptible de remettre en cause une part significative (&gt;50%) de la rémunération variable de ces parties prenantes</t>
  </si>
  <si>
    <t>Niveau 2 + la documentation contractuelle prévoit la entre le fond et les parties prenantes en cas d'abandon ou de non atteinte répétée des objectifs de transformation durable datés.</t>
  </si>
  <si>
    <t>15.5 Le fonds utilise-t-il activement la communication pour contribuer positivement à la transition durable ?</t>
  </si>
  <si>
    <t>Oui, les communications du fonds témoignent systématiquement d’un attachement à contribuer positivement à la transition durable et le fonds recourt régulièrement à des campagnes médiatiques ciblées pour influencer le comportement des parties prenantes en lien avec les objectifs de transformation durable fixés</t>
  </si>
  <si>
    <t>Le fonds ne maîtrise pas les externalités négatives des actifs immobiliers du portefeuille  au-delà des objectifs de transformation durable visés</t>
  </si>
  <si>
    <t>Le fonds pratique systématiquement un engagement actif en cas d'externalités négatives matérielles, lequel inclut, au minimum, le dialogue avec les parties prenantes</t>
  </si>
  <si>
    <t>Le fonds pratique systématiquement un engagement actif avec les actif immobiliers en cas d'externalités négatives matérielles, lequel inclut le dialogue avec les parties prenantes. En plus, le fonds pose aux actif immobiliers des objectifs de réduction des externalités négatives matérielles en lien avec les modes de rémunération</t>
  </si>
  <si>
    <r>
      <t xml:space="preserve">16. Quelles actions le fonds met-il en place pour maîtriser les externalités négatives associées à ses investissements (au-delà des objectifs de transformation durable du fonds) ? </t>
    </r>
    <r>
      <rPr>
        <b/>
        <sz val="8"/>
        <color rgb="FFFF0000"/>
        <rFont val="Montserrat"/>
      </rPr>
      <t>(QUESTION QUALIFIANTE)</t>
    </r>
  </si>
  <si>
    <t>La société de gestion a à sa disposition des sources d'information externes sur l'impact des actifs immobiliers du porefeuille</t>
  </si>
  <si>
    <t xml:space="preserve">La société de gestion a à sa disposition des sources d'information externes sur l'impact des actifs immobiliers du portefeuille et peut s'appuyer sur des ressources internes spécialement dédiées à la mise en œuvre opérationnelle de la stratégie. </t>
  </si>
  <si>
    <t>La société de gestion a à sa disposition des sources d'information externes sur l'impact des actifs immobiliers du portefeuille et peut s'appuyer sur des ressources internes spécialement dédiées à la mise en œuvre opérationnelle de la stratégie. La quantification de ces ressources est mentionnée dans les documents support du fonds.</t>
  </si>
  <si>
    <t>19. Un suivi des évolutions des performances extra-financières des actifs immobiliers durant la période de détention par le fonds est-il réalisé ?</t>
  </si>
  <si>
    <r>
      <t>20. Un suivi des évolutions relatives (par rapport à des objectifs spécifiques fixés ex ante par le fonds) des performances extra-financières des actifs immobiliers durant la période de détention par le fonds est-il réalisé ?</t>
    </r>
    <r>
      <rPr>
        <b/>
        <sz val="8"/>
        <color rgb="FFFF0000"/>
        <rFont val="Montserrat"/>
      </rPr>
      <t xml:space="preserve"> (QUESTION QUALIFIANTE)</t>
    </r>
  </si>
  <si>
    <t xml:space="preserve">Il n'y a pas de vérification des conséquences des actions des actifs immobiliers, que ce soit au niveau des réalisations ou des résultats </t>
  </si>
  <si>
    <t>Le processus de contrôle de la performance des actifs immobiliers permet de vérifier les réalisations (outputs)</t>
  </si>
  <si>
    <t>Le processus de contrôle de la performance des actifs immobiliers permet de vérifier les résultats (outcomes)</t>
  </si>
  <si>
    <t>Le suivi des externalités négatives matérielles (au-delà des objectifs de transformation durable du fonds) n'est pas réalisé sur tous les actifs immobiliers, ou le fonds ne fournit pas d'objectifs ciblés pour les externalités négatives matérielles pour chaque actif immobilier visé</t>
  </si>
  <si>
    <t>Un suivi systématique des externalités négatives matérielles des actifs immobiliers (au-delà des objectifs de transformation durable du fonds) est réalisé par rapport à des objectifs clairement identifiés pour chaque actif immobilier. En cas d'impossibilité de procéder au suivi systématique (en lien avec les contraintes propres à la classe d'actifs du fonds), le fonds fournit des explications, suivant une logique "comply or explain".</t>
  </si>
  <si>
    <r>
      <t xml:space="preserve">23. Comment le suivi des externalités négatives (au-delà des objectifs de transformation durable du fonds) des actifs immobiliers est-il réalisé ? </t>
    </r>
    <r>
      <rPr>
        <b/>
        <sz val="8"/>
        <color rgb="FFFF0000"/>
        <rFont val="Montserrat"/>
      </rPr>
      <t>(QUESTION QUALIFIANTE)</t>
    </r>
  </si>
  <si>
    <r>
      <t xml:space="preserve">24. Un processus de contrôle interne ou externe de la stratégie de transformation durable et de ses résultats existe-t-il ? </t>
    </r>
    <r>
      <rPr>
        <b/>
        <sz val="8"/>
        <color rgb="FFFF0000"/>
        <rFont val="Montserrat"/>
      </rPr>
      <t>(QUESTION QUALIFIANTE)</t>
    </r>
  </si>
  <si>
    <r>
      <t>25. Dans quelle mesure les résultats absolus (i.e., progression ou régression) observés au niveau des actifs immobiliers correspondent-ils aux objectifs de transformation durable visés par le fonds ?</t>
    </r>
    <r>
      <rPr>
        <b/>
        <sz val="8"/>
        <color rgb="FFFF0000"/>
        <rFont val="Montserrat"/>
      </rPr>
      <t xml:space="preserve"> (QUESTION QUALIFIANTE)</t>
    </r>
  </si>
  <si>
    <t xml:space="preserve">26. Dans quelle mesure les résultats relatifs (i.e., par rapport aux objectifs spécifiques fixés par le fonds) observés au niveau des actifs immobiliers correspondent-ils aux objectifs de transformation durable visés par le fonds ? </t>
  </si>
  <si>
    <t>28. Dans quelle mesure les externalités négatives des actifs immobiliers (au-delà des objectifs de transformation durable visés par le fonds) ont-elles été diminuées durant la période de détention du fonds ?</t>
  </si>
  <si>
    <t xml:space="preserve">Le fonds n'a pas défini d'objectifs de réduction des externalités négatives (matérielles) pour chaque actif immobilier ou les objectifs de réduction des externalités négatives matérielles fixés n'ont été atteints durant la période de détention du fonds que pour une petite minorité (&lt;30%) des actifs immobiliers visés </t>
  </si>
  <si>
    <t xml:space="preserve">Les objectifs de réduction des externalités négatives matérielles fixés ont été atteints durant la période de détention du fonds pour une minorité (&gt; 30%) des actifs immobiliers visés </t>
  </si>
  <si>
    <t xml:space="preserve">Les objectifs de réduction des externalités négatives matérielles fixés ont été atteints durant la période de détention du fonds pour une majorité (&gt; 50%) des actifs immobiliers visés </t>
  </si>
  <si>
    <t xml:space="preserve">Les objectifs de réduction des externalités négatives matérielles fixés ont été atteints durant la période de détention du fonds pour une grande  majorité (&gt; 70%) des actifs immobiliers visés </t>
  </si>
  <si>
    <r>
      <t xml:space="preserve">29. Comment le potentiel d'impact du Fonds est-il communiqué aux épargnants et investisseurs ? </t>
    </r>
    <r>
      <rPr>
        <b/>
        <sz val="8"/>
        <color rgb="FFFF0000"/>
        <rFont val="Montserrat"/>
      </rPr>
      <t>(QUESTION QUALIFIANTE)</t>
    </r>
  </si>
  <si>
    <r>
      <t>30. Le fonds communique-t-il un rapport d'impact/contribution annuel accessible aux investisseurs ?</t>
    </r>
    <r>
      <rPr>
        <b/>
        <sz val="8"/>
        <color rgb="FFFF0000"/>
        <rFont val="Montserrat"/>
      </rPr>
      <t xml:space="preserve"> (QUESTION QUALIFIANTE)</t>
    </r>
  </si>
  <si>
    <t xml:space="preserve">Oui, et le rapport présente de manière détaillée les changements dans les résultats des actifs immobiliers. </t>
  </si>
  <si>
    <t>Oui, et le rapport comporte des parties spécifiques sur i) les changements des résultats des actifs immobiliers, et ii) une vue agrégée des actions de contribution/d'impact déployées par le fonds.</t>
  </si>
  <si>
    <t xml:space="preserve">Oui, et le rapport comporte des parties spécifiques sur i) les changements des résultats des actifs immobiliers, ii) les actions déployées par le fonds actif immobilier par actif immobilier et, lorsque c'est possible, iii) la correspondance entre les deux. </t>
  </si>
  <si>
    <r>
      <t>32. La rémunération des gérants du fonds est-elle dépendante des performances du fonds en matière d'impact ?</t>
    </r>
    <r>
      <rPr>
        <b/>
        <sz val="8"/>
        <color rgb="FFF53369"/>
        <rFont val="Montserrat"/>
      </rPr>
      <t xml:space="preserve"> </t>
    </r>
    <r>
      <rPr>
        <b/>
        <sz val="8"/>
        <color rgb="FFFF0000"/>
        <rFont val="Montserrat"/>
      </rPr>
      <t>(QUESTION QUALIFIANTE)</t>
    </r>
  </si>
  <si>
    <t>34. Le fonds organise-t-il des évènements de sensibilisation à l’impact ou au reporting d’impact pour les parties prenantes ?</t>
  </si>
  <si>
    <t xml:space="preserve">Non, le fonds ne pratique pas ou très irrégulièrement ce genre d'initiatives "pédagogiques" pour les locataires des actifs gérés  </t>
  </si>
  <si>
    <t>Oui, le fonds pratique régulièrement ce genre d'initiatives "pédagogiques" pour les locataires de plus de 30% des actifs gérés OU pour plus de 30% de ses parties prenantes</t>
  </si>
  <si>
    <t>Oui, le fonds pratique très régulièrement ce genre d'initiatives "pédagogiques" pour les locataires de plus de 50% des actifs gérés OU pour plus de 50% de ses paties prenantes</t>
  </si>
  <si>
    <t>/2</t>
  </si>
  <si>
    <t>/30</t>
  </si>
  <si>
    <t>/10</t>
  </si>
  <si>
    <t>/100</t>
  </si>
  <si>
    <t>La rémunération des gérants du fonds ou des assets managers implique une part variable laquelle est sans aucune indexation ou lien avec des critères d'impact au niveau du fonds (résultats obtenus ou moyens mis en œuvre) OU en l'absence de rémunération variable, les gérants ou les assets managers ont des objectifs annuels personnels qui incluent des critères relatifs aux performances financières du fonds sans inclure aussi des critères d'impact au niveau du fonds  (résultats obtenus ou moyens mis en oeuvre)</t>
  </si>
  <si>
    <r>
      <t xml:space="preserve">La rémunération des gérants du fonds ou des assets managers implique une part variable indexée sur des critères d’impact au niveau du fonds (résultats obtenus ou actions mises en œuvre) </t>
    </r>
    <r>
      <rPr>
        <b/>
        <sz val="8"/>
        <color rgb="FF14233C"/>
        <rFont val="Montserrat"/>
      </rPr>
      <t>de manière non négligeable</t>
    </r>
    <r>
      <rPr>
        <sz val="8"/>
        <color rgb="FF14233C"/>
        <rFont val="Montserrat"/>
      </rPr>
      <t xml:space="preserve"> (voir notice) OU la rémunération des gérants du fonds ou des assets managers n’implique aucune part variable et, si les gérants ou les assets managers ont des objectifs annuels personnels, ceux-ci n'incluent pas de critères relatifs aux performances financières du fonds sans inclure de critères d'impact au niveau du fonds (résultats obtenus ou moyens mis en oeuvre) </t>
    </r>
  </si>
  <si>
    <r>
      <t xml:space="preserve">La rémunération des gérants ou des assets managers implique une part variable qui est indexée sur des critères d’impact au niveau du fonds (résultats obtenus ou actions mises en œuvre) </t>
    </r>
    <r>
      <rPr>
        <b/>
        <sz val="8"/>
        <color rgb="FF14233C"/>
        <rFont val="Montserrat"/>
      </rPr>
      <t>de manière très substantielle</t>
    </r>
    <r>
      <rPr>
        <sz val="8"/>
        <color rgb="FF14233C"/>
        <rFont val="Montserrat"/>
      </rPr>
      <t xml:space="preserve"> (représentant 50% ou plus de la rémunération variable) </t>
    </r>
  </si>
  <si>
    <r>
      <t xml:space="preserve">La rémunération des gérants ou des assets managers implique une part variable qui est indexée sur des critères d’impact au niveau du fonds (résultats obtenus ou actions mises en œuvre) </t>
    </r>
    <r>
      <rPr>
        <b/>
        <sz val="8"/>
        <color rgb="FF14233C"/>
        <rFont val="Montserrat"/>
      </rPr>
      <t xml:space="preserve">de manière substantielle </t>
    </r>
    <r>
      <rPr>
        <sz val="8"/>
        <color rgb="FF14233C"/>
        <rFont val="Montserrat"/>
      </rPr>
      <t xml:space="preserve">(représentant entre 25% et 50% de la rémunération variable)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</si>
</sst>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numFmt numFmtId="165" formatCode="&quot;/&quot;#.0"/>
  </numFmts>
  <fonts count="26" x14ac:knownFonts="1">
    <font>
      <sz val="11"/>
      <color theme="1"/>
      <name val="Calibri"/>
      <family val="2"/>
      <scheme val="minor"/>
    </font>
    <font>
      <b/>
      <sz val="14"/>
      <color rgb="FFF53369"/>
      <name val="Montserrat"/>
    </font>
    <font>
      <sz val="8"/>
      <color theme="0"/>
      <name val="Montserrat"/>
    </font>
    <font>
      <b/>
      <sz val="8"/>
      <color rgb="FF14233C"/>
      <name val="Montserrat"/>
    </font>
    <font>
      <b/>
      <sz val="10"/>
      <color rgb="FF14233C"/>
      <name val="Montserrat"/>
    </font>
    <font>
      <b/>
      <sz val="10"/>
      <color theme="0"/>
      <name val="Montserrat"/>
    </font>
    <font>
      <b/>
      <sz val="8"/>
      <name val="Montserrat"/>
    </font>
    <font>
      <sz val="8"/>
      <color rgb="FF14233C"/>
      <name val="Montserrat"/>
    </font>
    <font>
      <b/>
      <sz val="14"/>
      <color rgb="FF02305D"/>
      <name val="Montserrat"/>
    </font>
    <font>
      <b/>
      <u/>
      <sz val="8"/>
      <color rgb="FF14233C"/>
      <name val="Montserrat"/>
    </font>
    <font>
      <strike/>
      <sz val="8"/>
      <color rgb="FF14233C"/>
      <name val="Montserrat"/>
    </font>
    <font>
      <sz val="8"/>
      <name val="Montserrat"/>
    </font>
    <font>
      <b/>
      <sz val="8"/>
      <color rgb="FF000000"/>
      <name val="Montserrat"/>
    </font>
    <font>
      <b/>
      <sz val="11"/>
      <color theme="1"/>
      <name val="Montserrat"/>
    </font>
    <font>
      <sz val="11"/>
      <color theme="1"/>
      <name val="Montserrat"/>
    </font>
    <font>
      <sz val="8"/>
      <color theme="1"/>
      <name val="Montserrat"/>
    </font>
    <font>
      <sz val="8"/>
      <color rgb="FF000000"/>
      <name val="Montserrat"/>
    </font>
    <font>
      <b/>
      <sz val="8"/>
      <color theme="0"/>
      <name val="Montserrat"/>
    </font>
    <font>
      <b/>
      <sz val="8"/>
      <color rgb="FF02305D"/>
      <name val="Montserrat"/>
    </font>
    <font>
      <sz val="8"/>
      <color rgb="FF02305D"/>
      <name val="Montserrat"/>
    </font>
    <font>
      <b/>
      <u/>
      <sz val="8"/>
      <color rgb="FF02305D"/>
      <name val="Montserrat"/>
    </font>
    <font>
      <b/>
      <i/>
      <sz val="8"/>
      <color rgb="FF02305D"/>
      <name val="Montserrat"/>
    </font>
    <font>
      <b/>
      <sz val="8"/>
      <color rgb="FFF53369"/>
      <name val="Montserrat"/>
    </font>
    <font>
      <b/>
      <sz val="11"/>
      <color rgb="FF02305D"/>
      <name val="Montserrat"/>
    </font>
    <font>
      <i/>
      <sz val="8"/>
      <color rgb="FF14233C"/>
      <name val="Montserrat"/>
    </font>
    <font>
      <b/>
      <sz val="8"/>
      <color rgb="FFFF0000"/>
      <name val="Montserrat"/>
    </font>
  </fonts>
  <fills count="13">
    <fill>
      <patternFill patternType="none"/>
    </fill>
    <fill>
      <patternFill patternType="gray125"/>
    </fill>
    <fill>
      <patternFill patternType="solid">
        <fgColor theme="0"/>
        <bgColor indexed="64"/>
      </patternFill>
    </fill>
    <fill>
      <patternFill patternType="solid">
        <fgColor rgb="FFACCB51"/>
        <bgColor indexed="64"/>
      </patternFill>
    </fill>
    <fill>
      <patternFill patternType="solid">
        <fgColor rgb="FF02305D"/>
        <bgColor indexed="64"/>
      </patternFill>
    </fill>
    <fill>
      <patternFill patternType="solid">
        <fgColor rgb="FFF53369"/>
        <bgColor indexed="64"/>
      </patternFill>
    </fill>
    <fill>
      <patternFill patternType="solid">
        <fgColor rgb="FF416486"/>
        <bgColor indexed="64"/>
      </patternFill>
    </fill>
    <fill>
      <patternFill patternType="solid">
        <fgColor rgb="FF9AACBE"/>
        <bgColor indexed="64"/>
      </patternFill>
    </fill>
    <fill>
      <patternFill patternType="solid">
        <fgColor rgb="FF6DD6C3"/>
        <bgColor indexed="64"/>
      </patternFill>
    </fill>
    <fill>
      <patternFill patternType="solid">
        <fgColor rgb="FFB1E9DF"/>
        <bgColor indexed="64"/>
      </patternFill>
    </fill>
    <fill>
      <patternFill patternType="solid">
        <fgColor rgb="FFFFDE99"/>
        <bgColor indexed="64"/>
      </patternFill>
    </fill>
    <fill>
      <patternFill patternType="gray0625">
        <fgColor theme="1"/>
        <bgColor theme="0"/>
      </patternFill>
    </fill>
    <fill>
      <patternFill patternType="solid">
        <fgColor theme="7" tint="0.59999389629810485"/>
        <bgColor indexed="64"/>
      </patternFill>
    </fill>
  </fills>
  <borders count="28">
    <border>
      <left/>
      <right/>
      <top/>
      <bottom/>
      <diagonal/>
    </border>
    <border>
      <left/>
      <right/>
      <top style="medium">
        <color indexed="64"/>
      </top>
      <bottom/>
      <diagonal/>
    </border>
    <border>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8">
    <xf numFmtId="0" fontId="0" fillId="0" borderId="0" xfId="0"/>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0" xfId="0" applyFont="1" applyFill="1" applyAlignment="1">
      <alignment vertical="center" wrapText="1"/>
    </xf>
    <xf numFmtId="0" fontId="5" fillId="4" borderId="13" xfId="0" applyFont="1" applyFill="1" applyBorder="1" applyAlignment="1">
      <alignment horizontal="left" vertical="center" wrapText="1"/>
    </xf>
    <xf numFmtId="0" fontId="6" fillId="2" borderId="0" xfId="0" applyFont="1" applyFill="1" applyAlignment="1">
      <alignment horizontal="center" vertical="center" wrapText="1"/>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Alignment="1">
      <alignment horizontal="center" vertical="center" wrapText="1"/>
    </xf>
    <xf numFmtId="0" fontId="7" fillId="2" borderId="0" xfId="0" applyFont="1" applyFill="1" applyAlignment="1">
      <alignment horizontal="left" vertical="center" wrapText="1"/>
    </xf>
    <xf numFmtId="0" fontId="7" fillId="3" borderId="0" xfId="0" applyFont="1" applyFill="1" applyAlignment="1">
      <alignment vertical="center" wrapText="1"/>
    </xf>
    <xf numFmtId="0" fontId="6" fillId="2" borderId="0" xfId="0" applyFont="1" applyFill="1" applyAlignment="1">
      <alignment vertical="center" wrapText="1"/>
    </xf>
    <xf numFmtId="0" fontId="9" fillId="2" borderId="0" xfId="0" applyFont="1" applyFill="1" applyAlignment="1">
      <alignment horizontal="center" vertical="center" wrapText="1"/>
    </xf>
    <xf numFmtId="4" fontId="3" fillId="2" borderId="0" xfId="0" applyNumberFormat="1" applyFont="1" applyFill="1" applyAlignment="1">
      <alignment vertical="center" wrapText="1"/>
    </xf>
    <xf numFmtId="165" fontId="3" fillId="2" borderId="0" xfId="0" applyNumberFormat="1" applyFont="1" applyFill="1" applyAlignment="1">
      <alignment horizontal="left" vertical="center" wrapText="1"/>
    </xf>
    <xf numFmtId="0" fontId="7" fillId="2" borderId="15" xfId="0" applyFont="1" applyFill="1" applyBorder="1" applyAlignment="1" applyProtection="1">
      <alignment vertical="center" wrapText="1"/>
      <protection locked="0"/>
    </xf>
    <xf numFmtId="4" fontId="7" fillId="2" borderId="0" xfId="0" applyNumberFormat="1" applyFont="1" applyFill="1" applyAlignment="1">
      <alignment vertical="center" wrapText="1"/>
    </xf>
    <xf numFmtId="164" fontId="7" fillId="2" borderId="0" xfId="0" applyNumberFormat="1" applyFont="1" applyFill="1" applyAlignment="1">
      <alignment horizontal="left" vertical="center" wrapText="1"/>
    </xf>
    <xf numFmtId="0" fontId="7" fillId="2" borderId="0" xfId="0" applyFont="1" applyFill="1" applyAlignment="1" applyProtection="1">
      <alignment vertical="center" wrapText="1"/>
      <protection locked="0"/>
    </xf>
    <xf numFmtId="0" fontId="7" fillId="0" borderId="0" xfId="0" applyFont="1" applyAlignment="1">
      <alignment vertical="center" wrapText="1"/>
    </xf>
    <xf numFmtId="164" fontId="3" fillId="2" borderId="0" xfId="0" applyNumberFormat="1" applyFont="1" applyFill="1" applyAlignment="1">
      <alignment horizontal="left" vertical="center" wrapText="1"/>
    </xf>
    <xf numFmtId="0" fontId="7" fillId="2" borderId="0" xfId="0" applyFont="1" applyFill="1" applyAlignment="1">
      <alignment horizontal="right" vertical="center" wrapText="1"/>
    </xf>
    <xf numFmtId="0" fontId="7" fillId="0" borderId="15" xfId="0" applyFont="1" applyBorder="1" applyAlignment="1" applyProtection="1">
      <alignment vertical="center" wrapText="1"/>
      <protection locked="0"/>
    </xf>
    <xf numFmtId="0" fontId="7" fillId="2" borderId="0" xfId="0" applyFont="1" applyFill="1" applyAlignment="1">
      <alignment vertical="center"/>
    </xf>
    <xf numFmtId="0" fontId="13" fillId="2" borderId="0" xfId="0" applyFont="1" applyFill="1"/>
    <xf numFmtId="0" fontId="14" fillId="2" borderId="0" xfId="0" applyFont="1" applyFill="1"/>
    <xf numFmtId="0" fontId="15" fillId="2" borderId="0" xfId="0" applyFont="1" applyFill="1" applyAlignment="1">
      <alignment wrapText="1"/>
    </xf>
    <xf numFmtId="0" fontId="3" fillId="3" borderId="0" xfId="0" applyFont="1" applyFill="1" applyAlignment="1">
      <alignment vertical="center" wrapText="1"/>
    </xf>
    <xf numFmtId="0" fontId="3" fillId="2" borderId="7" xfId="0" applyFont="1" applyFill="1" applyBorder="1" applyAlignment="1">
      <alignment vertical="center" wrapText="1"/>
    </xf>
    <xf numFmtId="0" fontId="3" fillId="2" borderId="1" xfId="0" applyFont="1" applyFill="1" applyBorder="1" applyAlignment="1">
      <alignment vertical="center" wrapText="1"/>
    </xf>
    <xf numFmtId="0" fontId="7" fillId="2" borderId="1"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2" xfId="0" applyFont="1" applyFill="1" applyBorder="1" applyAlignment="1">
      <alignment vertical="center" wrapText="1"/>
    </xf>
    <xf numFmtId="0" fontId="7" fillId="2" borderId="2" xfId="0" applyFont="1" applyFill="1" applyBorder="1" applyAlignment="1">
      <alignment vertical="center" wrapText="1"/>
    </xf>
    <xf numFmtId="0" fontId="3" fillId="2" borderId="14" xfId="0" applyFont="1" applyFill="1" applyBorder="1" applyAlignment="1">
      <alignment vertical="center" wrapText="1"/>
    </xf>
    <xf numFmtId="0" fontId="17" fillId="6" borderId="0" xfId="0" applyFont="1" applyFill="1" applyAlignment="1">
      <alignment vertical="center" wrapText="1"/>
    </xf>
    <xf numFmtId="0" fontId="17" fillId="6" borderId="0" xfId="0" applyFont="1" applyFill="1" applyAlignment="1">
      <alignment horizontal="center" vertical="center" wrapText="1"/>
    </xf>
    <xf numFmtId="0" fontId="2" fillId="6" borderId="0" xfId="0" applyFont="1" applyFill="1" applyAlignment="1">
      <alignment vertical="center" wrapText="1"/>
    </xf>
    <xf numFmtId="0" fontId="17" fillId="6" borderId="7"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7" fillId="7" borderId="0" xfId="0" applyFont="1" applyFill="1" applyAlignment="1">
      <alignment vertical="center" wrapText="1"/>
    </xf>
    <xf numFmtId="0" fontId="18" fillId="7" borderId="0" xfId="0" applyFont="1" applyFill="1" applyAlignment="1">
      <alignment vertical="center" wrapText="1"/>
    </xf>
    <xf numFmtId="0" fontId="19" fillId="7" borderId="0" xfId="0" applyFont="1" applyFill="1" applyAlignment="1">
      <alignment horizontal="left" vertical="center" wrapText="1"/>
    </xf>
    <xf numFmtId="0" fontId="19" fillId="7" borderId="0" xfId="0" applyFont="1" applyFill="1" applyAlignment="1">
      <alignment vertical="center" wrapText="1"/>
    </xf>
    <xf numFmtId="0" fontId="20" fillId="7" borderId="13" xfId="0" applyFont="1" applyFill="1" applyBorder="1" applyAlignment="1">
      <alignment horizontal="center" vertical="center" wrapText="1"/>
    </xf>
    <xf numFmtId="0" fontId="7" fillId="8" borderId="0" xfId="0" applyFont="1" applyFill="1" applyAlignment="1">
      <alignment horizontal="left" vertical="center" wrapText="1"/>
    </xf>
    <xf numFmtId="0" fontId="7" fillId="8" borderId="0" xfId="0" applyFont="1" applyFill="1" applyAlignment="1">
      <alignment vertical="center" wrapText="1"/>
    </xf>
    <xf numFmtId="4" fontId="7" fillId="8" borderId="17" xfId="0" applyNumberFormat="1" applyFont="1" applyFill="1" applyBorder="1" applyAlignment="1">
      <alignment vertical="center" wrapText="1"/>
    </xf>
    <xf numFmtId="0" fontId="7" fillId="9" borderId="0" xfId="0" applyFont="1" applyFill="1" applyAlignment="1">
      <alignment vertical="center" wrapText="1"/>
    </xf>
    <xf numFmtId="0" fontId="7" fillId="9" borderId="0" xfId="0" applyFont="1" applyFill="1" applyAlignment="1">
      <alignment horizontal="left" vertical="center" wrapText="1"/>
    </xf>
    <xf numFmtId="0" fontId="7" fillId="10" borderId="0" xfId="0" applyFont="1" applyFill="1" applyAlignment="1">
      <alignment horizontal="left" vertical="center" wrapText="1"/>
    </xf>
    <xf numFmtId="0" fontId="3" fillId="7" borderId="0" xfId="0" applyFont="1" applyFill="1" applyAlignment="1">
      <alignment horizontal="center" vertical="center" wrapText="1"/>
    </xf>
    <xf numFmtId="0" fontId="9" fillId="7"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10" fillId="8" borderId="0" xfId="0" applyFont="1" applyFill="1" applyAlignment="1">
      <alignment horizontal="center" vertical="center" wrapText="1"/>
    </xf>
    <xf numFmtId="0" fontId="11" fillId="8" borderId="0" xfId="0" applyFont="1" applyFill="1" applyAlignment="1">
      <alignment horizontal="left" vertical="center" wrapText="1"/>
    </xf>
    <xf numFmtId="0" fontId="7" fillId="10" borderId="0" xfId="0" applyFont="1" applyFill="1" applyAlignment="1">
      <alignment vertical="center" wrapText="1"/>
    </xf>
    <xf numFmtId="0" fontId="6" fillId="2" borderId="0" xfId="0" applyFont="1" applyFill="1" applyAlignment="1">
      <alignment vertical="center"/>
    </xf>
    <xf numFmtId="0" fontId="18" fillId="7" borderId="0" xfId="0" applyFont="1" applyFill="1" applyAlignment="1">
      <alignment horizontal="left" vertical="center" wrapText="1"/>
    </xf>
    <xf numFmtId="0" fontId="7" fillId="10" borderId="0" xfId="0" applyFont="1" applyFill="1" applyAlignment="1">
      <alignment horizontal="center" vertical="center" wrapText="1"/>
    </xf>
    <xf numFmtId="0" fontId="11" fillId="8" borderId="0" xfId="0" applyFont="1" applyFill="1" applyAlignment="1">
      <alignment vertical="center" wrapText="1"/>
    </xf>
    <xf numFmtId="0" fontId="18" fillId="7" borderId="0" xfId="0" applyFont="1" applyFill="1" applyAlignment="1">
      <alignment horizontal="center" vertical="center" wrapText="1"/>
    </xf>
    <xf numFmtId="0" fontId="20" fillId="7" borderId="4" xfId="0" applyFont="1" applyFill="1" applyBorder="1" applyAlignment="1">
      <alignment horizontal="center" vertical="center" wrapText="1"/>
    </xf>
    <xf numFmtId="0" fontId="7" fillId="2" borderId="0" xfId="0" applyFont="1" applyFill="1" applyAlignment="1">
      <alignment horizontal="center" vertical="center" wrapText="1"/>
    </xf>
    <xf numFmtId="164" fontId="7" fillId="8" borderId="22" xfId="0" applyNumberFormat="1" applyFont="1" applyFill="1" applyBorder="1" applyAlignment="1">
      <alignment horizontal="left" vertical="center" wrapText="1"/>
    </xf>
    <xf numFmtId="0" fontId="7" fillId="8" borderId="22" xfId="0" applyFont="1" applyFill="1" applyBorder="1" applyAlignment="1">
      <alignment vertical="center" wrapText="1"/>
    </xf>
    <xf numFmtId="4" fontId="7" fillId="8" borderId="19" xfId="0" applyNumberFormat="1" applyFont="1" applyFill="1" applyBorder="1" applyAlignment="1">
      <alignment vertical="center" wrapText="1"/>
    </xf>
    <xf numFmtId="0" fontId="7" fillId="8" borderId="23" xfId="0" applyFont="1" applyFill="1" applyBorder="1" applyAlignment="1">
      <alignment vertical="center" wrapText="1"/>
    </xf>
    <xf numFmtId="4" fontId="7" fillId="8" borderId="21" xfId="0" applyNumberFormat="1" applyFont="1" applyFill="1" applyBorder="1" applyAlignment="1">
      <alignment vertical="center" wrapText="1"/>
    </xf>
    <xf numFmtId="0" fontId="7" fillId="8" borderId="25" xfId="0" applyFont="1" applyFill="1" applyBorder="1" applyAlignment="1">
      <alignment vertical="center" wrapText="1"/>
    </xf>
    <xf numFmtId="0" fontId="0" fillId="0" borderId="15" xfId="0" applyBorder="1"/>
    <xf numFmtId="0" fontId="7" fillId="11" borderId="16" xfId="0" applyFont="1" applyFill="1" applyBorder="1" applyAlignment="1" applyProtection="1">
      <alignment vertical="center" wrapText="1"/>
      <protection locked="0"/>
    </xf>
    <xf numFmtId="0" fontId="12" fillId="2" borderId="0" xfId="0" applyFont="1" applyFill="1" applyAlignment="1">
      <alignment vertical="center" wrapText="1" readingOrder="1"/>
    </xf>
    <xf numFmtId="0" fontId="16" fillId="2" borderId="0" xfId="0" applyFont="1" applyFill="1" applyAlignment="1">
      <alignment horizontal="center" vertical="center" wrapText="1" readingOrder="1"/>
    </xf>
    <xf numFmtId="4" fontId="7" fillId="9" borderId="17" xfId="0" applyNumberFormat="1" applyFont="1" applyFill="1" applyBorder="1" applyAlignment="1">
      <alignment vertical="center" wrapText="1"/>
    </xf>
    <xf numFmtId="0" fontId="7" fillId="9" borderId="22" xfId="0" applyFont="1" applyFill="1" applyBorder="1" applyAlignment="1">
      <alignment vertical="center" wrapText="1"/>
    </xf>
    <xf numFmtId="164" fontId="7" fillId="9" borderId="22" xfId="0" applyNumberFormat="1" applyFont="1" applyFill="1" applyBorder="1" applyAlignment="1">
      <alignment horizontal="left" vertical="center" wrapText="1"/>
    </xf>
    <xf numFmtId="0" fontId="18" fillId="8" borderId="0" xfId="0" applyFont="1" applyFill="1" applyAlignment="1">
      <alignment vertical="center" wrapText="1"/>
    </xf>
    <xf numFmtId="0" fontId="19" fillId="8" borderId="0" xfId="0" applyFont="1" applyFill="1" applyAlignment="1">
      <alignment vertical="center" wrapText="1"/>
    </xf>
    <xf numFmtId="0" fontId="19" fillId="10" borderId="0" xfId="0" applyFont="1" applyFill="1" applyAlignment="1">
      <alignment vertical="center" wrapText="1"/>
    </xf>
    <xf numFmtId="0" fontId="18" fillId="9" borderId="0" xfId="0" applyFont="1" applyFill="1" applyAlignment="1">
      <alignment vertical="center" wrapText="1"/>
    </xf>
    <xf numFmtId="0" fontId="18" fillId="8" borderId="0" xfId="0" applyFont="1" applyFill="1" applyAlignment="1">
      <alignment horizontal="left" vertical="center" wrapText="1"/>
    </xf>
    <xf numFmtId="0" fontId="18" fillId="8" borderId="0" xfId="0" applyFont="1" applyFill="1" applyAlignment="1">
      <alignment vertical="center" wrapText="1" readingOrder="1"/>
    </xf>
    <xf numFmtId="0" fontId="7" fillId="12" borderId="0" xfId="0" applyFont="1" applyFill="1" applyAlignment="1">
      <alignment horizontal="left" vertical="center" wrapText="1"/>
    </xf>
    <xf numFmtId="0" fontId="19" fillId="8" borderId="0" xfId="0" applyFont="1" applyFill="1" applyAlignment="1">
      <alignment horizontal="center" vertical="center" wrapText="1" readingOrder="1"/>
    </xf>
    <xf numFmtId="0" fontId="19" fillId="9" borderId="0" xfId="0" applyFont="1" applyFill="1" applyAlignment="1">
      <alignment vertical="center" wrapText="1"/>
    </xf>
    <xf numFmtId="0" fontId="19" fillId="9" borderId="0" xfId="0" applyFont="1" applyFill="1" applyAlignment="1">
      <alignment horizontal="left" vertical="center" wrapText="1"/>
    </xf>
    <xf numFmtId="0" fontId="19" fillId="8" borderId="0" xfId="0" applyFont="1" applyFill="1" applyAlignment="1">
      <alignment horizontal="left" vertical="center" wrapText="1"/>
    </xf>
    <xf numFmtId="0" fontId="19" fillId="10" borderId="0" xfId="0" applyFont="1" applyFill="1" applyAlignment="1">
      <alignment horizontal="left" vertical="center" wrapText="1"/>
    </xf>
    <xf numFmtId="0" fontId="17" fillId="6" borderId="1" xfId="0" applyFont="1" applyFill="1" applyBorder="1" applyAlignment="1">
      <alignment horizontal="right" vertical="center" wrapText="1"/>
    </xf>
    <xf numFmtId="0" fontId="18" fillId="7" borderId="2" xfId="0" applyFont="1" applyFill="1" applyBorder="1" applyAlignment="1">
      <alignment horizontal="right" vertical="center" wrapText="1"/>
    </xf>
    <xf numFmtId="164" fontId="17" fillId="6" borderId="8" xfId="0" applyNumberFormat="1" applyFont="1" applyFill="1" applyBorder="1" applyAlignment="1">
      <alignment horizontal="left" vertical="center" wrapText="1"/>
    </xf>
    <xf numFmtId="164" fontId="18" fillId="7" borderId="14" xfId="0" applyNumberFormat="1" applyFont="1" applyFill="1" applyBorder="1" applyAlignment="1">
      <alignment horizontal="left" vertical="center" wrapText="1"/>
    </xf>
    <xf numFmtId="0" fontId="3" fillId="7" borderId="5" xfId="0" applyFont="1" applyFill="1" applyBorder="1" applyAlignment="1">
      <alignment horizontal="right" vertical="center" wrapText="1"/>
    </xf>
    <xf numFmtId="164" fontId="3" fillId="7" borderId="6" xfId="0" applyNumberFormat="1" applyFont="1" applyFill="1" applyBorder="1" applyAlignment="1">
      <alignment horizontal="left" vertical="center" wrapText="1"/>
    </xf>
    <xf numFmtId="0" fontId="19" fillId="8" borderId="0" xfId="0" applyFont="1" applyFill="1" applyAlignment="1">
      <alignment horizontal="center" vertical="center" wrapText="1"/>
    </xf>
    <xf numFmtId="0" fontId="17" fillId="6" borderId="5" xfId="0" applyFont="1" applyFill="1" applyBorder="1" applyAlignment="1">
      <alignment horizontal="right" vertical="center" wrapText="1"/>
    </xf>
    <xf numFmtId="164" fontId="17" fillId="6" borderId="6" xfId="0" applyNumberFormat="1" applyFont="1" applyFill="1" applyBorder="1" applyAlignment="1">
      <alignment horizontal="left" vertical="center" wrapText="1"/>
    </xf>
    <xf numFmtId="0" fontId="18" fillId="7" borderId="5" xfId="0" applyFont="1" applyFill="1" applyBorder="1" applyAlignment="1">
      <alignment horizontal="right" vertical="center" wrapText="1"/>
    </xf>
    <xf numFmtId="164" fontId="18" fillId="7" borderId="6" xfId="0" applyNumberFormat="1" applyFont="1" applyFill="1" applyBorder="1" applyAlignment="1">
      <alignment horizontal="left" vertical="center" wrapText="1"/>
    </xf>
    <xf numFmtId="0" fontId="7" fillId="8" borderId="22" xfId="0" applyFont="1" applyFill="1" applyBorder="1" applyAlignment="1">
      <alignment horizontal="left" vertical="center" wrapText="1"/>
    </xf>
    <xf numFmtId="0" fontId="7" fillId="11" borderId="18" xfId="0" applyFont="1" applyFill="1" applyBorder="1" applyAlignment="1" applyProtection="1">
      <alignment horizontal="right" vertical="center" wrapText="1"/>
      <protection locked="0"/>
    </xf>
    <xf numFmtId="0" fontId="7" fillId="11" borderId="20" xfId="0" applyFont="1" applyFill="1" applyBorder="1" applyAlignment="1" applyProtection="1">
      <alignment horizontal="right" vertical="center" wrapText="1"/>
      <protection locked="0"/>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18" fillId="8" borderId="0" xfId="0" applyFont="1" applyFill="1" applyAlignment="1">
      <alignment vertical="center" wrapText="1" readingOrder="1"/>
    </xf>
    <xf numFmtId="0" fontId="23" fillId="8" borderId="0" xfId="0" applyFont="1" applyFill="1"/>
    <xf numFmtId="0" fontId="19" fillId="8" borderId="0" xfId="0" applyFont="1" applyFill="1" applyAlignment="1">
      <alignment horizontal="center" vertical="center" wrapText="1" readingOrder="1"/>
    </xf>
    <xf numFmtId="0" fontId="7" fillId="8" borderId="0" xfId="0" applyFont="1" applyFill="1" applyAlignment="1">
      <alignment horizontal="center" vertical="center" wrapText="1"/>
    </xf>
    <xf numFmtId="0" fontId="7" fillId="8" borderId="0" xfId="0" applyFont="1" applyFill="1" applyAlignment="1">
      <alignment horizontal="right" vertical="center" wrapText="1"/>
    </xf>
    <xf numFmtId="0" fontId="7" fillId="10" borderId="0" xfId="0" applyFont="1" applyFill="1" applyAlignment="1">
      <alignment horizontal="center" vertical="center" wrapText="1" readingOrder="1"/>
    </xf>
    <xf numFmtId="0" fontId="4" fillId="5" borderId="9"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8" fillId="8" borderId="0" xfId="0" applyFont="1" applyFill="1" applyAlignment="1">
      <alignment horizontal="left"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164" fontId="7" fillId="8" borderId="23" xfId="0" applyNumberFormat="1" applyFont="1" applyFill="1" applyBorder="1" applyAlignment="1">
      <alignment horizontal="left" vertical="center" wrapText="1"/>
    </xf>
    <xf numFmtId="164" fontId="7" fillId="8" borderId="24" xfId="0" applyNumberFormat="1" applyFont="1" applyFill="1" applyBorder="1" applyAlignment="1">
      <alignment horizontal="left" vertical="center" wrapText="1"/>
    </xf>
    <xf numFmtId="164" fontId="7" fillId="8" borderId="25" xfId="0" applyNumberFormat="1" applyFont="1" applyFill="1" applyBorder="1" applyAlignment="1">
      <alignment horizontal="left" vertical="center" wrapText="1"/>
    </xf>
    <xf numFmtId="0" fontId="7" fillId="2" borderId="15" xfId="0" applyFont="1" applyFill="1" applyBorder="1" applyAlignment="1" applyProtection="1">
      <alignment horizontal="center" vertical="center" wrapText="1"/>
      <protection locked="0"/>
    </xf>
    <xf numFmtId="0" fontId="7" fillId="11" borderId="3" xfId="0" applyFont="1" applyFill="1" applyBorder="1" applyAlignment="1" applyProtection="1">
      <alignment horizontal="right" vertical="center" wrapText="1"/>
      <protection locked="0"/>
    </xf>
    <xf numFmtId="4" fontId="7" fillId="8" borderId="19" xfId="0" applyNumberFormat="1" applyFont="1" applyFill="1" applyBorder="1" applyAlignment="1">
      <alignment horizontal="right" vertical="center" wrapText="1"/>
    </xf>
    <xf numFmtId="4" fontId="7" fillId="8" borderId="0" xfId="0" applyNumberFormat="1" applyFont="1" applyFill="1" applyAlignment="1">
      <alignment horizontal="right" vertical="center" wrapText="1"/>
    </xf>
    <xf numFmtId="4" fontId="7" fillId="8" borderId="21" xfId="0" applyNumberFormat="1" applyFont="1" applyFill="1" applyBorder="1" applyAlignment="1">
      <alignment horizontal="right" vertical="center" wrapText="1"/>
    </xf>
    <xf numFmtId="0" fontId="5" fillId="4" borderId="7"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8"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8" fillId="2" borderId="0" xfId="0" applyFont="1" applyFill="1" applyAlignment="1">
      <alignment horizontal="left" vertical="center" wrapText="1"/>
    </xf>
    <xf numFmtId="0" fontId="7" fillId="2" borderId="0" xfId="0" applyFont="1" applyFill="1" applyAlignment="1">
      <alignment horizontal="left" vertical="center" wrapText="1"/>
    </xf>
    <xf numFmtId="4" fontId="17" fillId="6" borderId="5" xfId="0" applyNumberFormat="1"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02305D"/>
      <color rgb="FFF53369"/>
      <color rgb="FFB1E9DF"/>
      <color rgb="FF6DD6C3"/>
      <color rgb="FFFFDE99"/>
      <color rgb="FF9AACBE"/>
      <color rgb="FF416486"/>
      <color rgb="FF9FE0EB"/>
      <color rgb="FFCFF0F5"/>
      <color rgb="FFCF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4272-12B5-48DA-98C7-37FBAB4DBD9B}">
  <sheetPr>
    <pageSetUpPr fitToPage="1"/>
  </sheetPr>
  <dimension ref="A1:DQ126"/>
  <sheetViews>
    <sheetView tabSelected="1" zoomScaleNormal="100" workbookViewId="0">
      <pane xSplit="1" ySplit="5" topLeftCell="D111" activePane="bottomRight" state="frozen"/>
      <selection activeCell="A5" sqref="A5"/>
      <selection pane="topRight" activeCell="B5" sqref="B5"/>
      <selection pane="bottomLeft" activeCell="A9" sqref="A9"/>
      <selection pane="bottomRight" activeCell="J116" sqref="J116"/>
    </sheetView>
  </sheetViews>
  <sheetFormatPr baseColWidth="10" defaultColWidth="11.453125" defaultRowHeight="12.5" outlineLevelCol="1" x14ac:dyDescent="0.35"/>
  <cols>
    <col min="1" max="1" width="35.7265625" style="14" customWidth="1"/>
    <col min="2" max="2" width="25.81640625" style="10" customWidth="1" outlineLevel="1"/>
    <col min="3" max="3" width="28.1796875" style="10" customWidth="1" outlineLevel="1"/>
    <col min="4" max="4" width="33" style="10" customWidth="1" outlineLevel="1"/>
    <col min="5" max="5" width="29.1796875" style="10" customWidth="1" outlineLevel="1"/>
    <col min="6" max="6" width="11" style="10" customWidth="1" outlineLevel="1"/>
    <col min="7" max="7" width="3" style="10" customWidth="1" outlineLevel="1"/>
    <col min="8" max="8" width="10.54296875" style="10" customWidth="1"/>
    <col min="9" max="9" width="3.1796875" style="10" customWidth="1"/>
    <col min="10" max="10" width="32.7265625" style="10" customWidth="1"/>
    <col min="11" max="11" width="17.81640625" style="10" customWidth="1"/>
    <col min="12" max="12" width="12.6328125" style="10" customWidth="1"/>
    <col min="13" max="13" width="4.453125" style="10" customWidth="1"/>
    <col min="14" max="14" width="32.453125" style="10" customWidth="1"/>
    <col min="15" max="97" width="11.453125" style="10"/>
    <col min="98" max="98" width="3.7265625" style="10" customWidth="1"/>
    <col min="99" max="105" width="11.453125" style="10" hidden="1" customWidth="1"/>
    <col min="106" max="16384" width="11.453125" style="10"/>
  </cols>
  <sheetData>
    <row r="1" spans="1:14" ht="79" customHeight="1" thickBot="1" x14ac:dyDescent="0.4">
      <c r="A1" s="8" t="e" vm="1">
        <v>#VALUE!</v>
      </c>
      <c r="B1" s="135" t="s">
        <v>133</v>
      </c>
      <c r="C1" s="135"/>
      <c r="D1" s="136" t="s">
        <v>125</v>
      </c>
      <c r="E1" s="136"/>
      <c r="F1" s="12"/>
      <c r="G1" s="12"/>
      <c r="H1" s="12"/>
      <c r="I1" s="12"/>
      <c r="J1" s="12"/>
      <c r="K1" s="12"/>
      <c r="L1" s="12"/>
    </row>
    <row r="2" spans="1:14" ht="15" x14ac:dyDescent="0.35">
      <c r="A2" s="130" t="s">
        <v>0</v>
      </c>
      <c r="B2" s="120" t="s">
        <v>9</v>
      </c>
      <c r="C2" s="120"/>
      <c r="D2" s="120"/>
      <c r="E2" s="120"/>
      <c r="F2" s="1"/>
      <c r="G2" s="2"/>
      <c r="H2" s="120" t="s">
        <v>57</v>
      </c>
      <c r="I2" s="120"/>
      <c r="J2" s="120" t="s">
        <v>58</v>
      </c>
      <c r="K2" s="120" t="s">
        <v>59</v>
      </c>
      <c r="L2" s="132" t="s">
        <v>60</v>
      </c>
      <c r="N2" s="117" t="s">
        <v>10</v>
      </c>
    </row>
    <row r="3" spans="1:14" ht="15.5" thickBot="1" x14ac:dyDescent="0.4">
      <c r="A3" s="131"/>
      <c r="B3" s="5">
        <v>0</v>
      </c>
      <c r="C3" s="5">
        <v>1</v>
      </c>
      <c r="D3" s="5">
        <v>2</v>
      </c>
      <c r="E3" s="5">
        <v>3</v>
      </c>
      <c r="F3" s="5"/>
      <c r="G3" s="6"/>
      <c r="H3" s="121"/>
      <c r="I3" s="121"/>
      <c r="J3" s="121"/>
      <c r="K3" s="121"/>
      <c r="L3" s="133"/>
      <c r="N3" s="118"/>
    </row>
    <row r="4" spans="1:14" ht="15.5" thickBot="1" x14ac:dyDescent="0.4">
      <c r="A4" s="7"/>
      <c r="B4" s="3"/>
      <c r="C4" s="3"/>
      <c r="D4" s="3"/>
      <c r="E4" s="3"/>
      <c r="F4" s="3"/>
      <c r="G4" s="3"/>
      <c r="H4" s="4"/>
      <c r="I4" s="4"/>
      <c r="J4" s="4"/>
      <c r="K4" s="4"/>
      <c r="L4" s="134"/>
    </row>
    <row r="5" spans="1:14" ht="23.65" customHeight="1" thickBot="1" x14ac:dyDescent="0.4">
      <c r="A5" s="8"/>
      <c r="B5" s="11">
        <v>0</v>
      </c>
      <c r="C5" s="11">
        <v>1</v>
      </c>
      <c r="D5" s="11">
        <v>2</v>
      </c>
      <c r="E5" s="11">
        <v>3</v>
      </c>
    </row>
    <row r="6" spans="1:14" ht="19.5" customHeight="1" x14ac:dyDescent="0.35">
      <c r="A6" s="41" t="s">
        <v>1</v>
      </c>
      <c r="B6" s="42">
        <v>0</v>
      </c>
      <c r="C6" s="42">
        <v>1</v>
      </c>
      <c r="D6" s="42">
        <v>2</v>
      </c>
      <c r="E6" s="42">
        <v>3</v>
      </c>
      <c r="F6" s="43"/>
      <c r="G6" s="43"/>
      <c r="H6" s="43"/>
      <c r="I6" s="43"/>
      <c r="J6" s="44" t="s">
        <v>11</v>
      </c>
      <c r="K6" s="95">
        <f>K7+K25</f>
        <v>30</v>
      </c>
      <c r="L6" s="97">
        <f>L7+L25</f>
        <v>30</v>
      </c>
    </row>
    <row r="7" spans="1:14" ht="21.75" customHeight="1" thickBot="1" x14ac:dyDescent="0.4">
      <c r="A7" s="47" t="s">
        <v>2</v>
      </c>
      <c r="B7" s="48"/>
      <c r="C7" s="48"/>
      <c r="D7" s="48"/>
      <c r="E7" s="49"/>
      <c r="F7" s="49"/>
      <c r="G7" s="49"/>
      <c r="H7" s="49"/>
      <c r="I7" s="49"/>
      <c r="J7" s="50" t="s">
        <v>12</v>
      </c>
      <c r="K7" s="96">
        <f>K9 + K11 +K13+K15+K19+K21</f>
        <v>12</v>
      </c>
      <c r="L7" s="98">
        <f>SUM(L9:L22)</f>
        <v>12</v>
      </c>
    </row>
    <row r="8" spans="1:14" ht="12" customHeight="1" x14ac:dyDescent="0.35">
      <c r="J8" s="15"/>
      <c r="K8" s="16"/>
      <c r="L8" s="17"/>
    </row>
    <row r="9" spans="1:14" ht="94.5" customHeight="1" x14ac:dyDescent="0.35">
      <c r="A9" s="83" t="s">
        <v>36</v>
      </c>
      <c r="B9" s="51" t="s">
        <v>37</v>
      </c>
      <c r="C9" s="51"/>
      <c r="D9" s="52" t="s">
        <v>38</v>
      </c>
      <c r="E9" s="51"/>
      <c r="F9" s="51"/>
      <c r="G9" s="52"/>
      <c r="H9" s="52">
        <v>1</v>
      </c>
      <c r="I9" s="52"/>
      <c r="J9" s="77">
        <v>2</v>
      </c>
      <c r="K9" s="53">
        <f>H9*J9</f>
        <v>2</v>
      </c>
      <c r="L9" s="70">
        <v>2</v>
      </c>
      <c r="N9" s="18"/>
    </row>
    <row r="10" spans="1:14" ht="12" customHeight="1" x14ac:dyDescent="0.35">
      <c r="J10" s="15"/>
      <c r="K10" s="16"/>
      <c r="L10" s="17"/>
    </row>
    <row r="11" spans="1:14" ht="102.75" customHeight="1" x14ac:dyDescent="0.35">
      <c r="A11" s="83" t="s">
        <v>66</v>
      </c>
      <c r="B11" s="52" t="s">
        <v>13</v>
      </c>
      <c r="C11" s="52" t="s">
        <v>67</v>
      </c>
      <c r="D11" s="51" t="s">
        <v>65</v>
      </c>
      <c r="E11" s="51"/>
      <c r="F11" s="51"/>
      <c r="G11" s="52"/>
      <c r="H11" s="52">
        <v>1</v>
      </c>
      <c r="I11" s="52"/>
      <c r="J11" s="77">
        <v>2</v>
      </c>
      <c r="K11" s="53">
        <f>H11*J11</f>
        <v>2</v>
      </c>
      <c r="L11" s="70">
        <v>2</v>
      </c>
      <c r="N11" s="18"/>
    </row>
    <row r="12" spans="1:14" ht="11.5" customHeight="1" x14ac:dyDescent="0.35">
      <c r="C12" s="12"/>
      <c r="D12" s="12"/>
      <c r="E12" s="12"/>
      <c r="F12" s="12"/>
      <c r="K12" s="19"/>
      <c r="L12" s="20"/>
    </row>
    <row r="13" spans="1:14" ht="72.75" customHeight="1" x14ac:dyDescent="0.35">
      <c r="A13" s="83" t="s">
        <v>139</v>
      </c>
      <c r="B13" s="84" t="s">
        <v>140</v>
      </c>
      <c r="C13" s="84" t="s">
        <v>141</v>
      </c>
      <c r="D13" s="84" t="s">
        <v>142</v>
      </c>
      <c r="E13" s="51"/>
      <c r="F13" s="51"/>
      <c r="G13" s="52"/>
      <c r="H13" s="52">
        <v>1</v>
      </c>
      <c r="I13" s="52"/>
      <c r="J13" s="77">
        <v>2</v>
      </c>
      <c r="K13" s="53">
        <f>H13*J13</f>
        <v>2</v>
      </c>
      <c r="L13" s="70">
        <v>2</v>
      </c>
      <c r="N13" s="18"/>
    </row>
    <row r="14" spans="1:14" ht="12" customHeight="1" x14ac:dyDescent="0.35">
      <c r="C14" s="12"/>
      <c r="D14" s="12"/>
      <c r="E14" s="12"/>
      <c r="F14" s="12"/>
      <c r="K14" s="19"/>
      <c r="L14" s="20"/>
    </row>
    <row r="15" spans="1:14" ht="154.5" customHeight="1" x14ac:dyDescent="0.35">
      <c r="A15" s="83" t="s">
        <v>143</v>
      </c>
      <c r="B15" s="52" t="s">
        <v>76</v>
      </c>
      <c r="C15" s="51" t="s">
        <v>77</v>
      </c>
      <c r="D15" s="51" t="s">
        <v>78</v>
      </c>
      <c r="E15" s="51"/>
      <c r="F15" s="51"/>
      <c r="G15" s="52"/>
      <c r="H15" s="52">
        <v>1</v>
      </c>
      <c r="I15" s="52"/>
      <c r="J15" s="77">
        <v>2</v>
      </c>
      <c r="K15" s="53">
        <f>H15*J15</f>
        <v>2</v>
      </c>
      <c r="L15" s="70">
        <v>2</v>
      </c>
      <c r="N15" s="18"/>
    </row>
    <row r="16" spans="1:14" ht="14.5" customHeight="1" x14ac:dyDescent="0.35">
      <c r="C16" s="12"/>
      <c r="D16" s="12"/>
      <c r="E16" s="12"/>
      <c r="F16" s="12"/>
      <c r="K16" s="19"/>
      <c r="L16" s="20"/>
    </row>
    <row r="17" spans="1:14" ht="117.5" customHeight="1" x14ac:dyDescent="0.35">
      <c r="A17" s="86" t="s">
        <v>101</v>
      </c>
      <c r="B17" s="91" t="s">
        <v>23</v>
      </c>
      <c r="C17" s="92" t="s">
        <v>144</v>
      </c>
      <c r="D17" s="92" t="s">
        <v>145</v>
      </c>
      <c r="E17" s="55"/>
      <c r="F17" s="55"/>
      <c r="G17" s="54"/>
      <c r="H17" s="54">
        <v>0</v>
      </c>
      <c r="I17" s="54"/>
      <c r="J17" s="77">
        <v>2</v>
      </c>
      <c r="K17" s="80">
        <f>H17*J17</f>
        <v>0</v>
      </c>
      <c r="L17" s="82"/>
      <c r="N17" s="18"/>
    </row>
    <row r="18" spans="1:14" x14ac:dyDescent="0.35">
      <c r="C18" s="12"/>
      <c r="D18" s="12"/>
      <c r="E18" s="12"/>
      <c r="F18" s="12"/>
      <c r="K18" s="19"/>
      <c r="L18" s="20"/>
    </row>
    <row r="19" spans="1:14" ht="113.25" customHeight="1" x14ac:dyDescent="0.35">
      <c r="A19" s="83" t="s">
        <v>146</v>
      </c>
      <c r="B19" s="51" t="s">
        <v>79</v>
      </c>
      <c r="C19" s="51"/>
      <c r="D19" s="56" t="s">
        <v>100</v>
      </c>
      <c r="E19" s="51"/>
      <c r="F19" s="51"/>
      <c r="G19" s="52"/>
      <c r="H19" s="52">
        <v>1</v>
      </c>
      <c r="I19" s="52"/>
      <c r="J19" s="77">
        <v>2</v>
      </c>
      <c r="K19" s="53">
        <f>H19*J19</f>
        <v>2</v>
      </c>
      <c r="L19" s="70">
        <v>2</v>
      </c>
      <c r="N19" s="18"/>
    </row>
    <row r="20" spans="1:14" ht="8.5" customHeight="1" x14ac:dyDescent="0.35">
      <c r="C20" s="12"/>
      <c r="D20" s="12"/>
      <c r="E20" s="12"/>
      <c r="F20" s="12"/>
      <c r="K20" s="19"/>
      <c r="L20" s="20"/>
    </row>
    <row r="21" spans="1:14" ht="85.5" customHeight="1" x14ac:dyDescent="0.35">
      <c r="A21" s="83" t="s">
        <v>149</v>
      </c>
      <c r="B21" s="93" t="s">
        <v>147</v>
      </c>
      <c r="C21" s="84"/>
      <c r="D21" s="94" t="s">
        <v>148</v>
      </c>
      <c r="E21" s="51"/>
      <c r="F21" s="51"/>
      <c r="G21" s="52"/>
      <c r="H21" s="52">
        <v>1</v>
      </c>
      <c r="I21" s="52"/>
      <c r="J21" s="77">
        <v>2</v>
      </c>
      <c r="K21" s="53">
        <f>H21*J21</f>
        <v>2</v>
      </c>
      <c r="L21" s="70">
        <v>2</v>
      </c>
      <c r="N21" s="18"/>
    </row>
    <row r="22" spans="1:14" hidden="1" x14ac:dyDescent="0.35">
      <c r="C22" s="12"/>
      <c r="D22" s="12"/>
      <c r="E22" s="12"/>
      <c r="F22" s="12"/>
      <c r="K22" s="19"/>
    </row>
    <row r="23" spans="1:14" hidden="1" x14ac:dyDescent="0.35"/>
    <row r="24" spans="1:14" ht="11.15" customHeight="1" thickBot="1" x14ac:dyDescent="0.4">
      <c r="B24" s="12"/>
      <c r="D24" s="12"/>
      <c r="E24" s="12"/>
      <c r="F24" s="12"/>
      <c r="K24" s="19"/>
      <c r="L24" s="20"/>
    </row>
    <row r="25" spans="1:14" ht="52" customHeight="1" thickBot="1" x14ac:dyDescent="0.4">
      <c r="A25" s="64" t="s">
        <v>107</v>
      </c>
      <c r="B25" s="57">
        <v>0</v>
      </c>
      <c r="C25" s="57">
        <v>1</v>
      </c>
      <c r="D25" s="57">
        <v>2</v>
      </c>
      <c r="E25" s="57">
        <v>3</v>
      </c>
      <c r="F25" s="46"/>
      <c r="G25" s="46"/>
      <c r="H25" s="46"/>
      <c r="I25" s="46"/>
      <c r="J25" s="58" t="s">
        <v>15</v>
      </c>
      <c r="K25" s="99">
        <f>K27+K29+K38+K40+K42+K44+K46</f>
        <v>18</v>
      </c>
      <c r="L25" s="100">
        <f>SUM(L27:L46)</f>
        <v>18</v>
      </c>
    </row>
    <row r="26" spans="1:14" x14ac:dyDescent="0.35">
      <c r="J26" s="15"/>
      <c r="K26" s="16"/>
      <c r="L26" s="23"/>
    </row>
    <row r="27" spans="1:14" ht="75" customHeight="1" x14ac:dyDescent="0.35">
      <c r="A27" s="83" t="s">
        <v>150</v>
      </c>
      <c r="B27" s="51" t="s">
        <v>39</v>
      </c>
      <c r="C27" s="59" t="s">
        <v>54</v>
      </c>
      <c r="D27" s="56" t="s">
        <v>55</v>
      </c>
      <c r="E27" s="60"/>
      <c r="F27" s="60"/>
      <c r="G27" s="52"/>
      <c r="H27" s="52">
        <v>2</v>
      </c>
      <c r="I27" s="52"/>
      <c r="J27" s="77">
        <v>2</v>
      </c>
      <c r="K27" s="53">
        <f>H27*J27</f>
        <v>4</v>
      </c>
      <c r="L27" s="70">
        <v>4</v>
      </c>
      <c r="N27" s="18"/>
    </row>
    <row r="28" spans="1:14" ht="11.5" customHeight="1" x14ac:dyDescent="0.35">
      <c r="B28" s="12"/>
      <c r="D28" s="12"/>
      <c r="E28" s="12"/>
      <c r="F28" s="12"/>
      <c r="H28" s="24"/>
      <c r="K28" s="19"/>
    </row>
    <row r="29" spans="1:14" ht="25" customHeight="1" x14ac:dyDescent="0.35">
      <c r="A29" s="119" t="s">
        <v>151</v>
      </c>
      <c r="B29" s="114" t="s">
        <v>16</v>
      </c>
      <c r="C29" s="114" t="s">
        <v>152</v>
      </c>
      <c r="D29" s="114" t="s">
        <v>40</v>
      </c>
      <c r="E29" s="114" t="s">
        <v>41</v>
      </c>
      <c r="F29" s="59"/>
      <c r="G29" s="52"/>
      <c r="H29" s="115">
        <v>1</v>
      </c>
      <c r="I29" s="52"/>
      <c r="J29" s="107">
        <v>3</v>
      </c>
      <c r="K29" s="127">
        <f>H29*J29</f>
        <v>3</v>
      </c>
      <c r="L29" s="122">
        <v>3</v>
      </c>
      <c r="N29" s="125"/>
    </row>
    <row r="30" spans="1:14" x14ac:dyDescent="0.35">
      <c r="A30" s="119"/>
      <c r="B30" s="114"/>
      <c r="C30" s="114"/>
      <c r="D30" s="114"/>
      <c r="E30" s="114"/>
      <c r="F30" s="59"/>
      <c r="G30" s="52"/>
      <c r="H30" s="115"/>
      <c r="I30" s="52"/>
      <c r="J30" s="126"/>
      <c r="K30" s="128"/>
      <c r="L30" s="123"/>
      <c r="N30" s="125"/>
    </row>
    <row r="31" spans="1:14" x14ac:dyDescent="0.35">
      <c r="A31" s="119"/>
      <c r="B31" s="114"/>
      <c r="C31" s="114"/>
      <c r="D31" s="114"/>
      <c r="E31" s="114"/>
      <c r="F31" s="59"/>
      <c r="G31" s="52"/>
      <c r="H31" s="115"/>
      <c r="I31" s="52"/>
      <c r="J31" s="126"/>
      <c r="K31" s="128"/>
      <c r="L31" s="123"/>
      <c r="N31" s="125"/>
    </row>
    <row r="32" spans="1:14" x14ac:dyDescent="0.35">
      <c r="A32" s="119"/>
      <c r="B32" s="114"/>
      <c r="C32" s="114"/>
      <c r="D32" s="114"/>
      <c r="E32" s="114"/>
      <c r="F32" s="59"/>
      <c r="G32" s="52"/>
      <c r="H32" s="115"/>
      <c r="I32" s="52"/>
      <c r="J32" s="126"/>
      <c r="K32" s="128"/>
      <c r="L32" s="123"/>
      <c r="N32" s="125"/>
    </row>
    <row r="33" spans="1:39" x14ac:dyDescent="0.35">
      <c r="A33" s="119"/>
      <c r="B33" s="114"/>
      <c r="C33" s="114"/>
      <c r="D33" s="114"/>
      <c r="E33" s="114"/>
      <c r="F33" s="59"/>
      <c r="G33" s="52"/>
      <c r="H33" s="115"/>
      <c r="I33" s="52"/>
      <c r="J33" s="126"/>
      <c r="K33" s="128"/>
      <c r="L33" s="123"/>
      <c r="N33" s="125"/>
    </row>
    <row r="34" spans="1:39" ht="113.5" customHeight="1" x14ac:dyDescent="0.35">
      <c r="A34" s="119"/>
      <c r="B34" s="114"/>
      <c r="C34" s="114"/>
      <c r="D34" s="114"/>
      <c r="E34" s="114"/>
      <c r="F34" s="59"/>
      <c r="G34" s="52"/>
      <c r="H34" s="115"/>
      <c r="I34" s="52"/>
      <c r="J34" s="108"/>
      <c r="K34" s="129"/>
      <c r="L34" s="124"/>
      <c r="N34" s="125"/>
    </row>
    <row r="35" spans="1:39" x14ac:dyDescent="0.35">
      <c r="B35" s="12"/>
      <c r="D35" s="12"/>
      <c r="E35" s="12"/>
      <c r="F35" s="12"/>
      <c r="K35" s="19"/>
    </row>
    <row r="36" spans="1:39" s="22" customFormat="1" ht="75" customHeight="1" x14ac:dyDescent="0.35">
      <c r="A36" s="86" t="s">
        <v>102</v>
      </c>
      <c r="B36" s="55" t="s">
        <v>42</v>
      </c>
      <c r="C36" s="54" t="s">
        <v>43</v>
      </c>
      <c r="D36" s="55" t="s">
        <v>44</v>
      </c>
      <c r="E36" s="55"/>
      <c r="F36" s="55"/>
      <c r="G36" s="54"/>
      <c r="H36" s="54">
        <v>0</v>
      </c>
      <c r="I36" s="54"/>
      <c r="J36" s="77">
        <v>0</v>
      </c>
      <c r="K36" s="80">
        <f>H36*J36</f>
        <v>0</v>
      </c>
      <c r="L36" s="81">
        <v>0</v>
      </c>
      <c r="N36" s="25"/>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row>
    <row r="37" spans="1:39" x14ac:dyDescent="0.35">
      <c r="B37" s="12"/>
      <c r="D37" s="12"/>
      <c r="E37" s="12"/>
      <c r="F37" s="12"/>
      <c r="K37" s="19"/>
    </row>
    <row r="38" spans="1:39" ht="90" customHeight="1" x14ac:dyDescent="0.35">
      <c r="A38" s="83" t="s">
        <v>153</v>
      </c>
      <c r="B38" s="51" t="s">
        <v>45</v>
      </c>
      <c r="C38" s="51"/>
      <c r="D38" s="56" t="s">
        <v>83</v>
      </c>
      <c r="E38" s="51"/>
      <c r="F38" s="51"/>
      <c r="G38" s="52"/>
      <c r="H38" s="52">
        <v>1</v>
      </c>
      <c r="I38" s="52"/>
      <c r="J38" s="77">
        <v>2</v>
      </c>
      <c r="K38" s="53">
        <f>H38*J38</f>
        <v>2</v>
      </c>
      <c r="L38" s="70">
        <v>2</v>
      </c>
      <c r="N38" s="18"/>
    </row>
    <row r="39" spans="1:39" x14ac:dyDescent="0.35">
      <c r="K39" s="19"/>
    </row>
    <row r="40" spans="1:39" ht="66" customHeight="1" x14ac:dyDescent="0.35">
      <c r="A40" s="83" t="s">
        <v>87</v>
      </c>
      <c r="B40" s="51" t="s">
        <v>17</v>
      </c>
      <c r="C40" s="51" t="s">
        <v>64</v>
      </c>
      <c r="D40" s="93" t="s">
        <v>154</v>
      </c>
      <c r="E40" s="51"/>
      <c r="F40" s="51"/>
      <c r="G40" s="52"/>
      <c r="H40" s="52">
        <v>1</v>
      </c>
      <c r="I40" s="52"/>
      <c r="J40" s="77">
        <v>2</v>
      </c>
      <c r="K40" s="53">
        <f>H40*J40</f>
        <v>2</v>
      </c>
      <c r="L40" s="70">
        <v>2</v>
      </c>
      <c r="N40" s="18"/>
    </row>
    <row r="41" spans="1:39" x14ac:dyDescent="0.35">
      <c r="C41" s="12"/>
      <c r="D41" s="12"/>
      <c r="E41" s="12"/>
      <c r="F41" s="12"/>
      <c r="K41" s="19"/>
    </row>
    <row r="42" spans="1:39" ht="78" customHeight="1" x14ac:dyDescent="0.35">
      <c r="A42" s="83" t="s">
        <v>88</v>
      </c>
      <c r="B42" s="51" t="s">
        <v>18</v>
      </c>
      <c r="C42" s="51" t="s">
        <v>108</v>
      </c>
      <c r="D42" s="51" t="s">
        <v>109</v>
      </c>
      <c r="E42" s="93" t="s">
        <v>155</v>
      </c>
      <c r="F42" s="51"/>
      <c r="G42" s="52"/>
      <c r="H42" s="52">
        <v>1</v>
      </c>
      <c r="I42" s="52"/>
      <c r="J42" s="77">
        <v>3</v>
      </c>
      <c r="K42" s="53">
        <f>H42*J42</f>
        <v>3</v>
      </c>
      <c r="L42" s="70">
        <f>3*H42</f>
        <v>3</v>
      </c>
      <c r="N42" s="18"/>
    </row>
    <row r="43" spans="1:39" ht="8.5" customHeight="1" x14ac:dyDescent="0.35">
      <c r="B43" s="12"/>
      <c r="D43" s="12"/>
      <c r="E43" s="12"/>
      <c r="F43" s="12"/>
      <c r="K43" s="19"/>
    </row>
    <row r="44" spans="1:39" ht="84" customHeight="1" x14ac:dyDescent="0.35">
      <c r="A44" s="83" t="s">
        <v>89</v>
      </c>
      <c r="B44" s="51" t="s">
        <v>19</v>
      </c>
      <c r="C44" s="51" t="s">
        <v>62</v>
      </c>
      <c r="D44" s="51" t="s">
        <v>63</v>
      </c>
      <c r="E44" s="52"/>
      <c r="F44" s="52"/>
      <c r="G44" s="52"/>
      <c r="H44" s="52">
        <v>1</v>
      </c>
      <c r="I44" s="52"/>
      <c r="J44" s="77">
        <v>2</v>
      </c>
      <c r="K44" s="53">
        <f>H44*J44</f>
        <v>2</v>
      </c>
      <c r="L44" s="70">
        <v>2</v>
      </c>
      <c r="N44" s="18"/>
    </row>
    <row r="45" spans="1:39" ht="9.5" customHeight="1" x14ac:dyDescent="0.35">
      <c r="B45" s="12"/>
      <c r="D45" s="12"/>
      <c r="E45" s="12"/>
      <c r="F45" s="12"/>
      <c r="K45" s="19"/>
      <c r="L45" s="20"/>
    </row>
    <row r="46" spans="1:39" ht="115" customHeight="1" x14ac:dyDescent="0.35">
      <c r="A46" s="83" t="s">
        <v>106</v>
      </c>
      <c r="B46" s="61" t="s">
        <v>110</v>
      </c>
      <c r="C46" s="61" t="s">
        <v>111</v>
      </c>
      <c r="D46" s="61" t="s">
        <v>112</v>
      </c>
      <c r="E46" s="51"/>
      <c r="F46" s="51"/>
      <c r="G46" s="52"/>
      <c r="H46" s="52">
        <v>1</v>
      </c>
      <c r="I46" s="52"/>
      <c r="J46" s="77">
        <v>2</v>
      </c>
      <c r="K46" s="53">
        <f>H46*J46</f>
        <v>2</v>
      </c>
      <c r="L46" s="70">
        <v>2</v>
      </c>
      <c r="N46" s="18"/>
    </row>
    <row r="47" spans="1:39" ht="13" thickBot="1" x14ac:dyDescent="0.4">
      <c r="K47" s="19"/>
    </row>
    <row r="48" spans="1:39" ht="20.25" customHeight="1" thickBot="1" x14ac:dyDescent="0.4">
      <c r="A48" s="41" t="s">
        <v>3</v>
      </c>
      <c r="B48" s="42">
        <v>0</v>
      </c>
      <c r="C48" s="42">
        <v>1</v>
      </c>
      <c r="D48" s="42">
        <v>2</v>
      </c>
      <c r="E48" s="42">
        <v>3</v>
      </c>
      <c r="F48" s="42"/>
      <c r="G48" s="43"/>
      <c r="H48" s="43"/>
      <c r="I48" s="43"/>
      <c r="J48" s="45" t="s">
        <v>20</v>
      </c>
      <c r="K48" s="102">
        <f>SUM(K50,K52,K66,K64,K68)</f>
        <v>30</v>
      </c>
      <c r="L48" s="103" t="s">
        <v>213</v>
      </c>
    </row>
    <row r="49" spans="1:14" ht="8" customHeight="1" x14ac:dyDescent="0.35">
      <c r="K49" s="19"/>
    </row>
    <row r="50" spans="1:14" ht="93.75" customHeight="1" x14ac:dyDescent="0.35">
      <c r="A50" s="83" t="s">
        <v>160</v>
      </c>
      <c r="B50" s="84" t="s">
        <v>156</v>
      </c>
      <c r="C50" s="84" t="s">
        <v>157</v>
      </c>
      <c r="D50" s="85" t="s">
        <v>158</v>
      </c>
      <c r="E50" s="85" t="s">
        <v>159</v>
      </c>
      <c r="F50" s="52"/>
      <c r="G50" s="52"/>
      <c r="H50" s="52">
        <v>2</v>
      </c>
      <c r="I50" s="52"/>
      <c r="J50" s="77">
        <v>3</v>
      </c>
      <c r="K50" s="53">
        <f>H50*J50</f>
        <v>6</v>
      </c>
      <c r="L50" s="70">
        <f>6</f>
        <v>6</v>
      </c>
      <c r="N50" s="18"/>
    </row>
    <row r="51" spans="1:14" ht="9.5" customHeight="1" x14ac:dyDescent="0.35">
      <c r="K51" s="19"/>
    </row>
    <row r="52" spans="1:14" ht="89.25" customHeight="1" x14ac:dyDescent="0.35">
      <c r="A52" s="83" t="s">
        <v>134</v>
      </c>
      <c r="B52" s="52"/>
      <c r="C52" s="51"/>
      <c r="D52" s="51"/>
      <c r="E52" s="51"/>
      <c r="F52" s="51"/>
      <c r="G52" s="52"/>
      <c r="H52" s="52">
        <v>2</v>
      </c>
      <c r="I52" s="52"/>
      <c r="J52" s="77"/>
      <c r="K52" s="53">
        <f>MIN(18,K54*2+K56*2+K58*2+K60*2+K62*2)</f>
        <v>18</v>
      </c>
      <c r="L52" s="70">
        <v>18</v>
      </c>
      <c r="N52" s="18"/>
    </row>
    <row r="53" spans="1:14" ht="9" customHeight="1" x14ac:dyDescent="0.35">
      <c r="C53" s="12"/>
      <c r="D53" s="12"/>
      <c r="E53" s="12"/>
      <c r="F53" s="12"/>
      <c r="K53" s="19"/>
      <c r="L53" s="20"/>
    </row>
    <row r="54" spans="1:14" ht="221" customHeight="1" x14ac:dyDescent="0.35">
      <c r="A54" s="83" t="s">
        <v>161</v>
      </c>
      <c r="B54" s="52" t="s">
        <v>46</v>
      </c>
      <c r="C54" s="51" t="s">
        <v>136</v>
      </c>
      <c r="D54" s="51" t="s">
        <v>137</v>
      </c>
      <c r="E54" s="51" t="s">
        <v>138</v>
      </c>
      <c r="F54" s="51"/>
      <c r="G54" s="52"/>
      <c r="H54" s="52"/>
      <c r="I54" s="52"/>
      <c r="J54" s="77">
        <v>3</v>
      </c>
      <c r="K54" s="53">
        <f>J54</f>
        <v>3</v>
      </c>
      <c r="L54" s="70" t="s">
        <v>132</v>
      </c>
      <c r="N54" s="18"/>
    </row>
    <row r="55" spans="1:14" ht="9" customHeight="1" x14ac:dyDescent="0.35">
      <c r="K55" s="19"/>
    </row>
    <row r="56" spans="1:14" ht="108" customHeight="1" x14ac:dyDescent="0.35">
      <c r="A56" s="83" t="s">
        <v>162</v>
      </c>
      <c r="B56" s="84" t="s">
        <v>163</v>
      </c>
      <c r="C56" s="93" t="s">
        <v>164</v>
      </c>
      <c r="D56" s="93" t="s">
        <v>165</v>
      </c>
      <c r="E56" s="93" t="s">
        <v>166</v>
      </c>
      <c r="F56" s="51"/>
      <c r="G56" s="52"/>
      <c r="H56" s="52"/>
      <c r="I56" s="52"/>
      <c r="J56" s="77">
        <v>3</v>
      </c>
      <c r="K56" s="53">
        <f>J56</f>
        <v>3</v>
      </c>
      <c r="L56" s="70" t="s">
        <v>132</v>
      </c>
      <c r="N56" s="18"/>
    </row>
    <row r="57" spans="1:14" ht="12" customHeight="1" x14ac:dyDescent="0.35">
      <c r="K57" s="19"/>
    </row>
    <row r="58" spans="1:14" ht="150.5" customHeight="1" x14ac:dyDescent="0.35">
      <c r="A58" s="87" t="s">
        <v>167</v>
      </c>
      <c r="B58" s="93" t="s">
        <v>168</v>
      </c>
      <c r="C58" s="93" t="s">
        <v>169</v>
      </c>
      <c r="D58" s="93" t="s">
        <v>170</v>
      </c>
      <c r="E58" s="93" t="s">
        <v>171</v>
      </c>
      <c r="F58" s="51"/>
      <c r="G58" s="52"/>
      <c r="H58" s="52"/>
      <c r="I58" s="52"/>
      <c r="J58" s="77">
        <v>3</v>
      </c>
      <c r="K58" s="53">
        <f>J58</f>
        <v>3</v>
      </c>
      <c r="L58" s="70" t="s">
        <v>132</v>
      </c>
      <c r="N58" s="18"/>
    </row>
    <row r="59" spans="1:14" x14ac:dyDescent="0.35">
      <c r="A59" s="63"/>
      <c r="B59" s="26"/>
      <c r="C59" s="26"/>
      <c r="D59" s="26"/>
      <c r="E59" s="26"/>
      <c r="F59" s="26"/>
      <c r="G59" s="26"/>
      <c r="K59" s="19"/>
      <c r="L59" s="20"/>
    </row>
    <row r="60" spans="1:14" ht="147.75" customHeight="1" x14ac:dyDescent="0.35">
      <c r="A60" s="83" t="s">
        <v>172</v>
      </c>
      <c r="B60" s="84" t="s">
        <v>173</v>
      </c>
      <c r="C60" s="93" t="s">
        <v>174</v>
      </c>
      <c r="D60" s="101" t="s">
        <v>175</v>
      </c>
      <c r="E60" s="93" t="s">
        <v>176</v>
      </c>
      <c r="F60" s="51"/>
      <c r="G60" s="52"/>
      <c r="H60" s="52"/>
      <c r="I60" s="52"/>
      <c r="J60" s="77">
        <v>3</v>
      </c>
      <c r="K60" s="53">
        <f>J60</f>
        <v>3</v>
      </c>
      <c r="L60" s="70" t="s">
        <v>132</v>
      </c>
      <c r="N60" s="18"/>
    </row>
    <row r="61" spans="1:14" x14ac:dyDescent="0.35">
      <c r="K61" s="19"/>
    </row>
    <row r="62" spans="1:14" s="22" customFormat="1" ht="127.5" customHeight="1" x14ac:dyDescent="0.35">
      <c r="A62" s="83" t="s">
        <v>177</v>
      </c>
      <c r="B62" s="52" t="s">
        <v>47</v>
      </c>
      <c r="C62" s="52"/>
      <c r="D62" s="52" t="s">
        <v>48</v>
      </c>
      <c r="E62" s="84" t="s">
        <v>178</v>
      </c>
      <c r="F62" s="52"/>
      <c r="G62" s="52"/>
      <c r="H62" s="52"/>
      <c r="I62" s="52"/>
      <c r="J62" s="77">
        <v>3</v>
      </c>
      <c r="K62" s="53">
        <f>J62</f>
        <v>3</v>
      </c>
      <c r="L62" s="71" t="s">
        <v>132</v>
      </c>
      <c r="N62" s="18"/>
    </row>
    <row r="63" spans="1:14" s="22" customFormat="1" x14ac:dyDescent="0.35">
      <c r="A63" s="14"/>
      <c r="B63" s="10"/>
      <c r="C63" s="10"/>
      <c r="D63" s="10"/>
      <c r="E63" s="10"/>
      <c r="F63" s="10"/>
      <c r="G63" s="10"/>
      <c r="H63" s="10"/>
      <c r="I63" s="10"/>
      <c r="J63" s="10"/>
      <c r="K63" s="19"/>
      <c r="L63" s="10"/>
    </row>
    <row r="64" spans="1:14" s="22" customFormat="1" ht="231" customHeight="1" x14ac:dyDescent="0.35">
      <c r="A64" s="83" t="s">
        <v>182</v>
      </c>
      <c r="B64" s="84" t="s">
        <v>179</v>
      </c>
      <c r="C64" s="85" t="s">
        <v>180</v>
      </c>
      <c r="D64" s="85" t="s">
        <v>181</v>
      </c>
      <c r="E64" s="52"/>
      <c r="F64" s="52"/>
      <c r="G64" s="52"/>
      <c r="H64" s="52">
        <v>1</v>
      </c>
      <c r="I64" s="52"/>
      <c r="J64" s="77">
        <v>2</v>
      </c>
      <c r="K64" s="53">
        <f>H64*J64</f>
        <v>2</v>
      </c>
      <c r="L64" s="106" t="s">
        <v>212</v>
      </c>
      <c r="N64" s="18"/>
    </row>
    <row r="65" spans="1:14" s="22" customFormat="1" x14ac:dyDescent="0.35">
      <c r="A65" s="14"/>
      <c r="B65" s="10"/>
      <c r="C65" s="10"/>
      <c r="D65" s="10"/>
      <c r="E65" s="10"/>
      <c r="F65" s="10"/>
      <c r="G65" s="10"/>
      <c r="H65" s="10"/>
      <c r="I65" s="10"/>
      <c r="J65" s="10"/>
      <c r="K65" s="19"/>
      <c r="L65" s="10"/>
      <c r="M65" s="10"/>
      <c r="N65" s="10"/>
    </row>
    <row r="66" spans="1:14" s="22" customFormat="1" ht="111.5" customHeight="1" x14ac:dyDescent="0.35">
      <c r="A66" s="83" t="s">
        <v>135</v>
      </c>
      <c r="B66" s="52" t="s">
        <v>23</v>
      </c>
      <c r="C66" s="52"/>
      <c r="D66" s="52" t="s">
        <v>113</v>
      </c>
      <c r="E66" s="52"/>
      <c r="F66" s="52"/>
      <c r="G66" s="52"/>
      <c r="H66" s="52">
        <v>1</v>
      </c>
      <c r="I66" s="52"/>
      <c r="J66" s="77">
        <v>2</v>
      </c>
      <c r="K66" s="53">
        <f>H66*J66</f>
        <v>2</v>
      </c>
      <c r="L66" s="71" t="s">
        <v>212</v>
      </c>
      <c r="N66" s="18"/>
    </row>
    <row r="67" spans="1:14" ht="9.5" customHeight="1" x14ac:dyDescent="0.35">
      <c r="K67" s="19"/>
    </row>
    <row r="68" spans="1:14" s="22" customFormat="1" ht="128" customHeight="1" x14ac:dyDescent="0.35">
      <c r="A68" s="83" t="s">
        <v>93</v>
      </c>
      <c r="B68" s="84" t="s">
        <v>183</v>
      </c>
      <c r="C68" s="84" t="s">
        <v>184</v>
      </c>
      <c r="D68" s="84" t="s">
        <v>185</v>
      </c>
      <c r="E68" s="52"/>
      <c r="F68" s="52"/>
      <c r="G68" s="52"/>
      <c r="H68" s="52">
        <v>1</v>
      </c>
      <c r="I68" s="52"/>
      <c r="J68" s="77">
        <v>2</v>
      </c>
      <c r="K68" s="53">
        <f>H68*J68</f>
        <v>2</v>
      </c>
      <c r="L68" s="71" t="s">
        <v>212</v>
      </c>
      <c r="N68" s="18"/>
    </row>
    <row r="69" spans="1:14" ht="13" thickBot="1" x14ac:dyDescent="0.4">
      <c r="K69" s="19"/>
    </row>
    <row r="70" spans="1:14" ht="17" customHeight="1" x14ac:dyDescent="0.35">
      <c r="A70" s="41" t="s">
        <v>4</v>
      </c>
      <c r="B70" s="42">
        <v>0</v>
      </c>
      <c r="C70" s="42">
        <v>1</v>
      </c>
      <c r="D70" s="42">
        <v>2</v>
      </c>
      <c r="E70" s="42">
        <v>3</v>
      </c>
      <c r="F70" s="42"/>
      <c r="G70" s="43"/>
      <c r="H70" s="43"/>
      <c r="I70" s="43"/>
      <c r="J70" s="44" t="s">
        <v>21</v>
      </c>
      <c r="K70" s="95">
        <f>K89+K71</f>
        <v>30</v>
      </c>
      <c r="L70" s="97">
        <f>L89+L71</f>
        <v>30</v>
      </c>
    </row>
    <row r="71" spans="1:14" ht="91.5" customHeight="1" thickBot="1" x14ac:dyDescent="0.4">
      <c r="A71" s="64" t="s">
        <v>124</v>
      </c>
      <c r="B71" s="48"/>
      <c r="C71" s="48"/>
      <c r="D71" s="48"/>
      <c r="E71" s="49"/>
      <c r="F71" s="49"/>
      <c r="G71" s="49"/>
      <c r="H71" s="49"/>
      <c r="I71" s="49"/>
      <c r="J71" s="50" t="s">
        <v>22</v>
      </c>
      <c r="K71" s="96">
        <f>K73+K75+K79+K83+K85+K87</f>
        <v>15</v>
      </c>
      <c r="L71" s="98">
        <f>SUM(L73:L87)</f>
        <v>15</v>
      </c>
    </row>
    <row r="72" spans="1:14" ht="10.5" customHeight="1" x14ac:dyDescent="0.35">
      <c r="K72" s="19"/>
    </row>
    <row r="73" spans="1:14" ht="59.15" customHeight="1" x14ac:dyDescent="0.35">
      <c r="A73" s="83" t="s">
        <v>186</v>
      </c>
      <c r="B73" s="59" t="s">
        <v>98</v>
      </c>
      <c r="C73" s="59"/>
      <c r="D73" s="59" t="s">
        <v>81</v>
      </c>
      <c r="E73" s="59"/>
      <c r="F73" s="59"/>
      <c r="G73" s="52"/>
      <c r="H73" s="52">
        <v>1</v>
      </c>
      <c r="I73" s="52"/>
      <c r="J73" s="77">
        <v>2</v>
      </c>
      <c r="K73" s="53">
        <f>H73*J73</f>
        <v>2</v>
      </c>
      <c r="L73" s="70">
        <f>2</f>
        <v>2</v>
      </c>
      <c r="N73" s="18"/>
    </row>
    <row r="74" spans="1:14" ht="10.5" customHeight="1" x14ac:dyDescent="0.35">
      <c r="K74" s="19"/>
    </row>
    <row r="75" spans="1:14" ht="97.5" customHeight="1" x14ac:dyDescent="0.35">
      <c r="A75" s="83" t="s">
        <v>187</v>
      </c>
      <c r="B75" s="59" t="s">
        <v>82</v>
      </c>
      <c r="C75" s="59" t="s">
        <v>68</v>
      </c>
      <c r="D75" s="65" t="s">
        <v>80</v>
      </c>
      <c r="E75" s="59"/>
      <c r="F75" s="59"/>
      <c r="G75" s="52"/>
      <c r="H75" s="52">
        <v>2</v>
      </c>
      <c r="I75" s="52"/>
      <c r="J75" s="77">
        <v>2</v>
      </c>
      <c r="K75" s="53">
        <f>H75*J75</f>
        <v>4</v>
      </c>
      <c r="L75" s="70">
        <f>4</f>
        <v>4</v>
      </c>
      <c r="N75" s="18"/>
    </row>
    <row r="76" spans="1:14" ht="12" customHeight="1" x14ac:dyDescent="0.35">
      <c r="K76" s="19"/>
    </row>
    <row r="77" spans="1:14" ht="70.5" customHeight="1" x14ac:dyDescent="0.35">
      <c r="A77" s="86" t="s">
        <v>103</v>
      </c>
      <c r="B77" s="92" t="s">
        <v>188</v>
      </c>
      <c r="C77" s="91" t="s">
        <v>189</v>
      </c>
      <c r="D77" s="92" t="s">
        <v>190</v>
      </c>
      <c r="E77" s="55"/>
      <c r="F77" s="55"/>
      <c r="G77" s="54"/>
      <c r="H77" s="54">
        <v>0</v>
      </c>
      <c r="I77" s="54"/>
      <c r="J77" s="77">
        <v>0</v>
      </c>
      <c r="K77" s="80">
        <f>H77*J77</f>
        <v>0</v>
      </c>
      <c r="L77" s="82"/>
      <c r="N77" s="18"/>
    </row>
    <row r="78" spans="1:14" ht="10" customHeight="1" x14ac:dyDescent="0.35">
      <c r="K78" s="19"/>
    </row>
    <row r="79" spans="1:14" ht="119.25" customHeight="1" x14ac:dyDescent="0.35">
      <c r="A79" s="83" t="s">
        <v>90</v>
      </c>
      <c r="B79" s="66" t="s">
        <v>49</v>
      </c>
      <c r="C79" s="61" t="s">
        <v>114</v>
      </c>
      <c r="D79" s="61" t="s">
        <v>115</v>
      </c>
      <c r="E79" s="61" t="s">
        <v>116</v>
      </c>
      <c r="F79" s="51"/>
      <c r="G79" s="52"/>
      <c r="H79" s="52">
        <v>1</v>
      </c>
      <c r="I79" s="52"/>
      <c r="J79" s="77">
        <v>3</v>
      </c>
      <c r="K79" s="53">
        <f>H79*J79</f>
        <v>3</v>
      </c>
      <c r="L79" s="70">
        <v>3</v>
      </c>
      <c r="N79" s="18"/>
    </row>
    <row r="80" spans="1:14" s="22" customFormat="1" ht="8" customHeight="1" x14ac:dyDescent="0.35">
      <c r="A80" s="14"/>
      <c r="B80" s="10"/>
      <c r="C80" s="12"/>
      <c r="D80" s="12"/>
      <c r="E80" s="12"/>
      <c r="F80" s="12"/>
      <c r="G80" s="10"/>
      <c r="H80" s="10"/>
      <c r="I80" s="10"/>
      <c r="J80" s="10"/>
      <c r="K80" s="19"/>
      <c r="L80" s="20"/>
      <c r="M80" s="10"/>
      <c r="N80" s="10"/>
    </row>
    <row r="81" spans="1:14" s="22" customFormat="1" ht="76.5" customHeight="1" x14ac:dyDescent="0.35">
      <c r="A81" s="86" t="s">
        <v>104</v>
      </c>
      <c r="B81" s="54" t="s">
        <v>23</v>
      </c>
      <c r="C81" s="54" t="s">
        <v>85</v>
      </c>
      <c r="D81" s="54"/>
      <c r="E81" s="54"/>
      <c r="F81" s="54"/>
      <c r="G81" s="54"/>
      <c r="H81" s="54">
        <v>0</v>
      </c>
      <c r="I81" s="54"/>
      <c r="J81" s="77">
        <v>0</v>
      </c>
      <c r="K81" s="80">
        <f>H81*J81</f>
        <v>0</v>
      </c>
      <c r="L81" s="81"/>
      <c r="N81" s="25"/>
    </row>
    <row r="82" spans="1:14" s="22" customFormat="1" ht="13" customHeight="1" x14ac:dyDescent="0.35">
      <c r="A82" s="14"/>
      <c r="B82" s="10"/>
      <c r="C82" s="10"/>
      <c r="D82" s="10"/>
      <c r="E82" s="10"/>
      <c r="F82" s="10"/>
      <c r="G82" s="10"/>
      <c r="H82" s="10"/>
      <c r="I82" s="10"/>
      <c r="J82" s="10"/>
      <c r="K82" s="19"/>
      <c r="L82" s="10"/>
      <c r="M82" s="10"/>
      <c r="N82" s="10"/>
    </row>
    <row r="83" spans="1:14" ht="37.5" x14ac:dyDescent="0.35">
      <c r="A83" s="83" t="s">
        <v>91</v>
      </c>
      <c r="B83" s="52" t="s">
        <v>24</v>
      </c>
      <c r="C83" s="59" t="s">
        <v>70</v>
      </c>
      <c r="D83" s="59" t="s">
        <v>69</v>
      </c>
      <c r="E83" s="59" t="s">
        <v>14</v>
      </c>
      <c r="F83" s="59"/>
      <c r="G83" s="52"/>
      <c r="H83" s="52">
        <v>1</v>
      </c>
      <c r="I83" s="52"/>
      <c r="J83" s="77">
        <v>2</v>
      </c>
      <c r="K83" s="53">
        <f>H83*J83</f>
        <v>2</v>
      </c>
      <c r="L83" s="70">
        <v>2</v>
      </c>
      <c r="N83" s="18"/>
    </row>
    <row r="84" spans="1:14" x14ac:dyDescent="0.35">
      <c r="K84" s="19"/>
    </row>
    <row r="85" spans="1:14" ht="155.5" customHeight="1" x14ac:dyDescent="0.35">
      <c r="A85" s="83" t="s">
        <v>193</v>
      </c>
      <c r="B85" s="93" t="s">
        <v>191</v>
      </c>
      <c r="C85" s="84"/>
      <c r="D85" s="94" t="s">
        <v>192</v>
      </c>
      <c r="E85" s="59" t="s">
        <v>14</v>
      </c>
      <c r="F85" s="59"/>
      <c r="G85" s="52"/>
      <c r="H85" s="52">
        <v>1</v>
      </c>
      <c r="I85" s="52"/>
      <c r="J85" s="77">
        <v>2</v>
      </c>
      <c r="K85" s="53">
        <f>H85*J85</f>
        <v>2</v>
      </c>
      <c r="L85" s="70">
        <v>2</v>
      </c>
      <c r="N85" s="18"/>
    </row>
    <row r="86" spans="1:14" x14ac:dyDescent="0.35">
      <c r="K86" s="19"/>
    </row>
    <row r="87" spans="1:14" ht="65" customHeight="1" x14ac:dyDescent="0.35">
      <c r="A87" s="83" t="s">
        <v>194</v>
      </c>
      <c r="B87" s="52" t="s">
        <v>23</v>
      </c>
      <c r="C87" s="52"/>
      <c r="D87" s="62" t="s">
        <v>84</v>
      </c>
      <c r="E87" s="52"/>
      <c r="F87" s="52"/>
      <c r="G87" s="52"/>
      <c r="H87" s="52">
        <v>1</v>
      </c>
      <c r="I87" s="52"/>
      <c r="J87" s="77">
        <v>2</v>
      </c>
      <c r="K87" s="53">
        <f>H87*J87</f>
        <v>2</v>
      </c>
      <c r="L87" s="70">
        <v>2</v>
      </c>
      <c r="N87" s="18"/>
    </row>
    <row r="88" spans="1:14" ht="8.5" customHeight="1" thickBot="1" x14ac:dyDescent="0.4">
      <c r="K88" s="19"/>
    </row>
    <row r="89" spans="1:14" ht="17.5" customHeight="1" thickBot="1" x14ac:dyDescent="0.4">
      <c r="A89" s="64" t="s">
        <v>8</v>
      </c>
      <c r="B89" s="67">
        <v>0</v>
      </c>
      <c r="C89" s="67">
        <v>1</v>
      </c>
      <c r="D89" s="67">
        <v>2</v>
      </c>
      <c r="E89" s="67">
        <v>3</v>
      </c>
      <c r="F89" s="49"/>
      <c r="G89" s="49"/>
      <c r="H89" s="49"/>
      <c r="I89" s="49"/>
      <c r="J89" s="68" t="s">
        <v>25</v>
      </c>
      <c r="K89" s="104">
        <f>K91+K93+K95+K99</f>
        <v>15</v>
      </c>
      <c r="L89" s="105">
        <f>SUM(L91:L99)</f>
        <v>15</v>
      </c>
    </row>
    <row r="90" spans="1:14" ht="8" customHeight="1" x14ac:dyDescent="0.35">
      <c r="K90" s="19"/>
    </row>
    <row r="91" spans="1:14" ht="171" customHeight="1" x14ac:dyDescent="0.35">
      <c r="A91" s="83" t="s">
        <v>195</v>
      </c>
      <c r="B91" s="51" t="s">
        <v>26</v>
      </c>
      <c r="C91" s="51"/>
      <c r="D91" s="56" t="s">
        <v>127</v>
      </c>
      <c r="E91" s="56" t="s">
        <v>126</v>
      </c>
      <c r="F91" s="51"/>
      <c r="G91" s="52"/>
      <c r="H91" s="52">
        <v>1</v>
      </c>
      <c r="I91" s="52"/>
      <c r="J91" s="77">
        <v>3</v>
      </c>
      <c r="K91" s="53">
        <f>H91*J91</f>
        <v>3</v>
      </c>
      <c r="L91" s="70">
        <f>3</f>
        <v>3</v>
      </c>
      <c r="N91" s="18"/>
    </row>
    <row r="92" spans="1:14" ht="14.5" customHeight="1" x14ac:dyDescent="0.35">
      <c r="K92" s="19"/>
    </row>
    <row r="93" spans="1:14" ht="183.5" customHeight="1" x14ac:dyDescent="0.35">
      <c r="A93" s="83" t="s">
        <v>196</v>
      </c>
      <c r="B93" s="51" t="s">
        <v>75</v>
      </c>
      <c r="C93" s="51"/>
      <c r="D93" s="51" t="s">
        <v>129</v>
      </c>
      <c r="E93" s="51" t="s">
        <v>128</v>
      </c>
      <c r="F93" s="51"/>
      <c r="G93" s="52"/>
      <c r="H93" s="52">
        <v>2</v>
      </c>
      <c r="I93" s="52"/>
      <c r="J93" s="77">
        <v>3</v>
      </c>
      <c r="K93" s="53">
        <f>J93*2</f>
        <v>6</v>
      </c>
      <c r="L93" s="70">
        <f>6</f>
        <v>6</v>
      </c>
      <c r="N93" s="18"/>
    </row>
    <row r="95" spans="1:14" ht="118.5" customHeight="1" x14ac:dyDescent="0.35">
      <c r="A95" s="83" t="s">
        <v>94</v>
      </c>
      <c r="B95" s="51" t="s">
        <v>49</v>
      </c>
      <c r="C95" s="52" t="s">
        <v>117</v>
      </c>
      <c r="D95" s="59" t="s">
        <v>118</v>
      </c>
      <c r="E95" s="59" t="s">
        <v>119</v>
      </c>
      <c r="F95" s="59"/>
      <c r="G95" s="52"/>
      <c r="H95" s="52">
        <v>1</v>
      </c>
      <c r="I95" s="52"/>
      <c r="J95" s="77">
        <v>3</v>
      </c>
      <c r="K95" s="53">
        <f>H95*J95</f>
        <v>3</v>
      </c>
      <c r="L95" s="70">
        <f>3</f>
        <v>3</v>
      </c>
      <c r="N95" s="18"/>
    </row>
    <row r="96" spans="1:14" s="22" customFormat="1" ht="16.5" customHeight="1" x14ac:dyDescent="0.35">
      <c r="A96" s="14"/>
      <c r="B96" s="12"/>
      <c r="C96" s="10"/>
      <c r="D96" s="69"/>
      <c r="E96" s="69"/>
      <c r="F96" s="69"/>
      <c r="G96" s="10"/>
      <c r="H96" s="10"/>
      <c r="I96" s="10"/>
      <c r="J96" s="10"/>
      <c r="K96" s="19"/>
      <c r="L96" s="20"/>
      <c r="M96" s="10"/>
      <c r="N96" s="10"/>
    </row>
    <row r="97" spans="1:121" s="22" customFormat="1" ht="122.25" customHeight="1" x14ac:dyDescent="0.35">
      <c r="A97" s="86" t="s">
        <v>105</v>
      </c>
      <c r="B97" s="54" t="s">
        <v>86</v>
      </c>
      <c r="C97" s="54"/>
      <c r="D97" s="54" t="s">
        <v>96</v>
      </c>
      <c r="E97" s="54" t="s">
        <v>97</v>
      </c>
      <c r="F97" s="54"/>
      <c r="G97" s="54"/>
      <c r="H97" s="54">
        <v>0</v>
      </c>
      <c r="I97" s="54"/>
      <c r="J97" s="77"/>
      <c r="K97" s="80">
        <f>H97*J97</f>
        <v>0</v>
      </c>
      <c r="L97" s="81"/>
      <c r="N97" s="25"/>
    </row>
    <row r="98" spans="1:121" ht="15.65" customHeight="1" x14ac:dyDescent="0.35">
      <c r="K98" s="19"/>
    </row>
    <row r="99" spans="1:121" ht="150" customHeight="1" x14ac:dyDescent="0.35">
      <c r="A99" s="83" t="s">
        <v>197</v>
      </c>
      <c r="B99" s="93" t="s">
        <v>198</v>
      </c>
      <c r="C99" s="93" t="s">
        <v>199</v>
      </c>
      <c r="D99" s="93" t="s">
        <v>200</v>
      </c>
      <c r="E99" s="93" t="s">
        <v>201</v>
      </c>
      <c r="F99" s="51"/>
      <c r="G99" s="52"/>
      <c r="H99" s="52">
        <v>1</v>
      </c>
      <c r="I99" s="52"/>
      <c r="J99" s="77">
        <v>3</v>
      </c>
      <c r="K99" s="53">
        <f>H99*J99</f>
        <v>3</v>
      </c>
      <c r="L99" s="70">
        <f>3</f>
        <v>3</v>
      </c>
      <c r="N99" s="18"/>
    </row>
    <row r="100" spans="1:121" ht="12.75" customHeight="1" thickBot="1" x14ac:dyDescent="0.4">
      <c r="K100" s="19"/>
    </row>
    <row r="101" spans="1:121" s="13" customFormat="1" ht="45.5" customHeight="1" thickBot="1" x14ac:dyDescent="0.4">
      <c r="A101" s="41" t="s">
        <v>35</v>
      </c>
      <c r="B101" s="42">
        <v>0</v>
      </c>
      <c r="C101" s="42">
        <v>1</v>
      </c>
      <c r="D101" s="42">
        <v>2</v>
      </c>
      <c r="E101" s="42">
        <v>3</v>
      </c>
      <c r="F101" s="43"/>
      <c r="G101" s="43"/>
      <c r="H101" s="43"/>
      <c r="I101" s="43"/>
      <c r="J101" s="45" t="s">
        <v>27</v>
      </c>
      <c r="K101" s="102">
        <f>SUM(K103:K109)</f>
        <v>10</v>
      </c>
      <c r="L101" s="103" t="s">
        <v>214</v>
      </c>
      <c r="M101" s="10"/>
      <c r="N101" s="10"/>
      <c r="O101" s="10"/>
      <c r="P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row>
    <row r="102" spans="1:121" ht="12" customHeight="1" x14ac:dyDescent="0.35">
      <c r="K102" s="19"/>
    </row>
    <row r="103" spans="1:121" ht="240" customHeight="1" x14ac:dyDescent="0.35">
      <c r="A103" s="83" t="s">
        <v>202</v>
      </c>
      <c r="B103" s="51" t="s">
        <v>120</v>
      </c>
      <c r="C103" s="52" t="s">
        <v>122</v>
      </c>
      <c r="D103" s="52" t="s">
        <v>123</v>
      </c>
      <c r="E103" s="89" t="s">
        <v>121</v>
      </c>
      <c r="F103" s="51"/>
      <c r="G103" s="52"/>
      <c r="H103" s="52">
        <v>1</v>
      </c>
      <c r="I103" s="52"/>
      <c r="J103" s="77">
        <v>3</v>
      </c>
      <c r="K103" s="53">
        <f>H103*J103</f>
        <v>3</v>
      </c>
      <c r="L103" s="70">
        <f>3</f>
        <v>3</v>
      </c>
      <c r="N103" s="18"/>
    </row>
    <row r="104" spans="1:121" x14ac:dyDescent="0.35">
      <c r="K104" s="19"/>
    </row>
    <row r="105" spans="1:121" ht="138" customHeight="1" x14ac:dyDescent="0.35">
      <c r="A105" s="83" t="s">
        <v>203</v>
      </c>
      <c r="B105" s="84" t="s">
        <v>23</v>
      </c>
      <c r="C105" s="94" t="s">
        <v>204</v>
      </c>
      <c r="D105" s="94" t="s">
        <v>205</v>
      </c>
      <c r="E105" s="94" t="s">
        <v>206</v>
      </c>
      <c r="F105" s="51"/>
      <c r="G105" s="52"/>
      <c r="H105" s="52">
        <v>1</v>
      </c>
      <c r="I105" s="52"/>
      <c r="J105" s="77">
        <v>3</v>
      </c>
      <c r="K105" s="53">
        <f>H105*J105</f>
        <v>3</v>
      </c>
      <c r="L105" s="70">
        <f>3</f>
        <v>3</v>
      </c>
      <c r="N105" s="18"/>
    </row>
    <row r="106" spans="1:121" x14ac:dyDescent="0.35">
      <c r="K106" s="19"/>
    </row>
    <row r="107" spans="1:121" ht="92.25" customHeight="1" x14ac:dyDescent="0.35">
      <c r="A107" s="83" t="s">
        <v>99</v>
      </c>
      <c r="B107" s="52" t="s">
        <v>56</v>
      </c>
      <c r="C107" s="51" t="s">
        <v>95</v>
      </c>
      <c r="D107" s="51"/>
      <c r="E107" s="51"/>
      <c r="F107" s="51"/>
      <c r="G107" s="52"/>
      <c r="H107" s="52">
        <v>1</v>
      </c>
      <c r="I107" s="52"/>
      <c r="J107" s="77">
        <v>1</v>
      </c>
      <c r="K107" s="53">
        <f>H107*J107</f>
        <v>1</v>
      </c>
      <c r="L107" s="70">
        <v>1</v>
      </c>
      <c r="N107" s="18"/>
    </row>
    <row r="108" spans="1:121" x14ac:dyDescent="0.35">
      <c r="K108" s="19"/>
    </row>
    <row r="109" spans="1:121" ht="129" customHeight="1" x14ac:dyDescent="0.35">
      <c r="A109" s="111" t="s">
        <v>207</v>
      </c>
      <c r="B109" s="113" t="s">
        <v>216</v>
      </c>
      <c r="C109" s="116" t="s">
        <v>217</v>
      </c>
      <c r="D109" s="116" t="s">
        <v>219</v>
      </c>
      <c r="E109" s="116" t="s">
        <v>218</v>
      </c>
      <c r="F109" s="52"/>
      <c r="G109" s="52"/>
      <c r="H109" s="52">
        <v>1</v>
      </c>
      <c r="I109" s="52"/>
      <c r="J109" s="107">
        <v>3</v>
      </c>
      <c r="K109" s="72">
        <f>H109*J109</f>
        <v>3</v>
      </c>
      <c r="L109" s="73" t="s">
        <v>132</v>
      </c>
      <c r="N109" s="109"/>
    </row>
    <row r="110" spans="1:121" ht="93.5" customHeight="1" x14ac:dyDescent="0.35">
      <c r="A110" s="112"/>
      <c r="B110" s="113"/>
      <c r="C110" s="116"/>
      <c r="D110" s="116"/>
      <c r="E110" s="116"/>
      <c r="F110" s="52"/>
      <c r="G110" s="52"/>
      <c r="H110" s="52"/>
      <c r="I110" s="52"/>
      <c r="J110" s="108"/>
      <c r="K110" s="74"/>
      <c r="L110" s="75"/>
      <c r="N110" s="110"/>
    </row>
    <row r="111" spans="1:121" ht="17" thickBot="1" x14ac:dyDescent="0.5">
      <c r="A111" s="27"/>
      <c r="B111" s="28"/>
      <c r="C111" s="29"/>
      <c r="D111" s="29"/>
      <c r="E111" s="28"/>
      <c r="K111" s="19"/>
    </row>
    <row r="112" spans="1:121" s="30" customFormat="1" ht="80.5" customHeight="1" thickBot="1" x14ac:dyDescent="0.4">
      <c r="A112" s="41" t="s">
        <v>5</v>
      </c>
      <c r="B112" s="41">
        <v>0</v>
      </c>
      <c r="C112" s="41">
        <v>1</v>
      </c>
      <c r="D112" s="41">
        <v>2</v>
      </c>
      <c r="E112" s="41">
        <v>3</v>
      </c>
      <c r="F112" s="41"/>
      <c r="G112" s="41"/>
      <c r="H112" s="41"/>
      <c r="I112" s="41"/>
      <c r="J112" s="45" t="s">
        <v>131</v>
      </c>
      <c r="K112" s="137">
        <f>SUM(K114,K116)</f>
        <v>5</v>
      </c>
      <c r="L112" s="103">
        <f>SUM(L114,L116)</f>
        <v>5</v>
      </c>
      <c r="M112" s="9"/>
      <c r="N112" s="9"/>
      <c r="O112" s="9"/>
      <c r="P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row>
    <row r="113" spans="1:14" x14ac:dyDescent="0.35">
      <c r="K113" s="19"/>
    </row>
    <row r="114" spans="1:14" ht="62.5" x14ac:dyDescent="0.35">
      <c r="A114" s="83" t="s">
        <v>92</v>
      </c>
      <c r="B114" s="52" t="s">
        <v>50</v>
      </c>
      <c r="C114" s="51" t="s">
        <v>51</v>
      </c>
      <c r="D114" s="51" t="s">
        <v>52</v>
      </c>
      <c r="E114" s="51" t="s">
        <v>53</v>
      </c>
      <c r="F114" s="51"/>
      <c r="G114" s="52"/>
      <c r="H114" s="52">
        <v>1</v>
      </c>
      <c r="I114" s="52"/>
      <c r="J114" s="77">
        <v>3</v>
      </c>
      <c r="K114" s="53">
        <f>H114*J114</f>
        <v>3</v>
      </c>
      <c r="L114" s="70">
        <f>3</f>
        <v>3</v>
      </c>
      <c r="N114" s="18"/>
    </row>
    <row r="115" spans="1:14" x14ac:dyDescent="0.35">
      <c r="C115" s="12"/>
      <c r="D115" s="12"/>
      <c r="E115" s="12"/>
      <c r="F115" s="12"/>
      <c r="J115" s="21"/>
      <c r="K115" s="19"/>
      <c r="L115" s="20"/>
      <c r="N115" s="21"/>
    </row>
    <row r="116" spans="1:14" ht="105" customHeight="1" x14ac:dyDescent="0.35">
      <c r="A116" s="88" t="s">
        <v>208</v>
      </c>
      <c r="B116" s="90" t="s">
        <v>209</v>
      </c>
      <c r="C116" s="90" t="s">
        <v>210</v>
      </c>
      <c r="D116" s="90" t="s">
        <v>211</v>
      </c>
      <c r="E116" s="52"/>
      <c r="F116" s="52"/>
      <c r="G116" s="52"/>
      <c r="H116" s="52">
        <v>1</v>
      </c>
      <c r="I116" s="52"/>
      <c r="J116" s="77">
        <v>2</v>
      </c>
      <c r="K116" s="53">
        <f>H116*J116</f>
        <v>2</v>
      </c>
      <c r="L116" s="70">
        <v>2</v>
      </c>
      <c r="N116" s="18"/>
    </row>
    <row r="117" spans="1:14" ht="14" customHeight="1" thickBot="1" x14ac:dyDescent="0.4">
      <c r="A117" s="78"/>
      <c r="B117" s="79"/>
      <c r="C117" s="79"/>
      <c r="D117" s="79"/>
      <c r="K117" s="19"/>
    </row>
    <row r="118" spans="1:14" ht="27" customHeight="1" thickBot="1" x14ac:dyDescent="0.4">
      <c r="A118" s="41" t="s">
        <v>6</v>
      </c>
      <c r="B118" s="43"/>
      <c r="C118" s="43"/>
      <c r="D118" s="43"/>
      <c r="E118" s="43"/>
      <c r="F118" s="43"/>
      <c r="G118" s="43"/>
      <c r="H118" s="43"/>
      <c r="I118" s="43"/>
      <c r="J118" s="45" t="s">
        <v>28</v>
      </c>
      <c r="K118" s="102">
        <f>MIN(100,K112+K101+K70+K48+K6)</f>
        <v>100</v>
      </c>
      <c r="L118" s="103" t="s">
        <v>215</v>
      </c>
    </row>
    <row r="119" spans="1:14" x14ac:dyDescent="0.35">
      <c r="K119" s="19"/>
    </row>
    <row r="120" spans="1:14" ht="13" thickBot="1" x14ac:dyDescent="0.4">
      <c r="A120" s="14" t="s">
        <v>7</v>
      </c>
      <c r="K120" s="19"/>
    </row>
    <row r="121" spans="1:14" ht="15" customHeight="1" x14ac:dyDescent="0.35">
      <c r="H121" s="31" t="s">
        <v>29</v>
      </c>
      <c r="I121" s="32"/>
      <c r="J121" s="33" t="s">
        <v>71</v>
      </c>
      <c r="K121" s="34">
        <f>K6</f>
        <v>30</v>
      </c>
    </row>
    <row r="122" spans="1:14" x14ac:dyDescent="0.35">
      <c r="H122" s="35" t="s">
        <v>30</v>
      </c>
      <c r="I122" s="9"/>
      <c r="J122" s="10" t="s">
        <v>72</v>
      </c>
      <c r="K122" s="36">
        <f>K48</f>
        <v>30</v>
      </c>
    </row>
    <row r="123" spans="1:14" x14ac:dyDescent="0.35">
      <c r="H123" s="35" t="s">
        <v>31</v>
      </c>
      <c r="I123" s="9"/>
      <c r="J123" s="10" t="s">
        <v>73</v>
      </c>
      <c r="K123" s="36">
        <f>K70</f>
        <v>30</v>
      </c>
    </row>
    <row r="124" spans="1:14" ht="17.5" customHeight="1" x14ac:dyDescent="0.35">
      <c r="H124" s="35" t="s">
        <v>32</v>
      </c>
      <c r="I124" s="9"/>
      <c r="J124" s="10" t="s">
        <v>74</v>
      </c>
      <c r="K124" s="36">
        <f>K101</f>
        <v>10</v>
      </c>
    </row>
    <row r="125" spans="1:14" x14ac:dyDescent="0.35">
      <c r="H125" s="35" t="s">
        <v>33</v>
      </c>
      <c r="I125" s="9"/>
      <c r="J125" s="10" t="s">
        <v>130</v>
      </c>
      <c r="K125" s="36">
        <f>K112</f>
        <v>5</v>
      </c>
    </row>
    <row r="126" spans="1:14" ht="13" thickBot="1" x14ac:dyDescent="0.4">
      <c r="H126" s="37" t="s">
        <v>34</v>
      </c>
      <c r="I126" s="38"/>
      <c r="J126" s="39" t="s">
        <v>61</v>
      </c>
      <c r="K126" s="40">
        <f>K118</f>
        <v>100</v>
      </c>
    </row>
  </sheetData>
  <sheetProtection algorithmName="SHA-512" hashValue="41aVE4flTPJB5yfMG3jr2Moz1S2Y+OpK112xL+2hp+PZof0gxmoVLMDDwCpVzEZELkG6OmKnfep0mQLseqR7rQ==" saltValue="g/UC5jurlXOw+ct7WxRXhg==" spinCount="100000" sheet="1" selectLockedCells="1"/>
  <mergeCells count="27">
    <mergeCell ref="B1:C1"/>
    <mergeCell ref="D1:E1"/>
    <mergeCell ref="N2:N3"/>
    <mergeCell ref="A29:A34"/>
    <mergeCell ref="B29:B34"/>
    <mergeCell ref="C29:C34"/>
    <mergeCell ref="B2:E2"/>
    <mergeCell ref="H2:H3"/>
    <mergeCell ref="I2:I3"/>
    <mergeCell ref="J2:J3"/>
    <mergeCell ref="K2:K3"/>
    <mergeCell ref="L29:L34"/>
    <mergeCell ref="N29:N34"/>
    <mergeCell ref="J29:J34"/>
    <mergeCell ref="K29:K34"/>
    <mergeCell ref="A2:A3"/>
    <mergeCell ref="L2:L4"/>
    <mergeCell ref="J109:J110"/>
    <mergeCell ref="N109:N110"/>
    <mergeCell ref="A109:A110"/>
    <mergeCell ref="B109:B110"/>
    <mergeCell ref="D29:D34"/>
    <mergeCell ref="E29:E34"/>
    <mergeCell ref="H29:H34"/>
    <mergeCell ref="E109:E110"/>
    <mergeCell ref="C109:C110"/>
    <mergeCell ref="D109:D110"/>
  </mergeCells>
  <dataValidations count="2">
    <dataValidation type="list" allowBlank="1" showInputMessage="1" showErrorMessage="1" sqref="K19" xr:uid="{375394F8-DB46-4828-9EE8-312C1AE663B8}">
      <formula1>$B$2:$D$2</formula1>
    </dataValidation>
    <dataValidation type="list" allowBlank="1" showInputMessage="1" showErrorMessage="1" sqref="J115" xr:uid="{D522CECA-0194-42AF-820E-A026181C76F0}">
      <formula1>#REF!</formula1>
    </dataValidation>
  </dataValidations>
  <pageMargins left="0" right="0" top="0" bottom="0" header="0" footer="0"/>
  <pageSetup paperSize="8" scale="77" fitToHeight="0" orientation="landscape" horizontalDpi="1200" verticalDpi="1200" r:id="rId1"/>
  <headerFooter>
    <oddFooter>&amp;L&amp;F&amp;C&amp;D&amp;R&amp;P  //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607B74C3-309E-4670-8ABA-738DCA0587A7}">
          <x14:formula1>
            <xm:f>'Plage de résultats'!$B$5:$D$5</xm:f>
          </x14:formula1>
          <xm:sqref>J83 J11 J13 J17 J15 J27 J36 J40 J44 J46 J64 J68 J75 J77 J116</xm:sqref>
        </x14:dataValidation>
        <x14:dataValidation type="list" allowBlank="1" showInputMessage="1" showErrorMessage="1" xr:uid="{6DC6BED8-F55C-471F-9516-038965B872F4}">
          <x14:formula1>
            <xm:f>'Plage de résultats'!$B$7:$E$7</xm:f>
          </x14:formula1>
          <xm:sqref>J97 J93 J91 J62</xm:sqref>
        </x14:dataValidation>
        <x14:dataValidation type="list" allowBlank="1" showInputMessage="1" showErrorMessage="1" xr:uid="{3EAC4556-9642-4A11-BB53-E55866C28F06}">
          <x14:formula1>
            <xm:f>'Plage de résultats'!$B$8:$C$8</xm:f>
          </x14:formula1>
          <xm:sqref>J81 J107</xm:sqref>
        </x14:dataValidation>
        <x14:dataValidation type="list" allowBlank="1" showInputMessage="1" showErrorMessage="1" xr:uid="{E06D309E-8B3D-4227-A9A8-5DD0125E6EEF}">
          <x14:formula1>
            <xm:f>'Plage de résultats'!$B$6:$D$6</xm:f>
          </x14:formula1>
          <xm:sqref>J9 J19 J21 J38 J73 J85 J87 J66</xm:sqref>
        </x14:dataValidation>
        <x14:dataValidation type="list" allowBlank="1" showInputMessage="1" showErrorMessage="1" xr:uid="{3D141B2F-FFD1-409E-882C-7F6BE0641DA8}">
          <x14:formula1>
            <xm:f>'Plage de résultats'!$B$4:$E$4</xm:f>
          </x14:formula1>
          <xm:sqref>J42 J50 J54 J56 J58 J60 J79 J95 J99 J103 J29:J34 J105 J109:J110 J114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EA0F-DE34-490E-9046-085211FB4A5B}">
  <dimension ref="B4:E10"/>
  <sheetViews>
    <sheetView workbookViewId="0">
      <selection activeCell="E22" sqref="E22"/>
    </sheetView>
  </sheetViews>
  <sheetFormatPr baseColWidth="10" defaultRowHeight="14.5" x14ac:dyDescent="0.35"/>
  <sheetData>
    <row r="4" spans="2:5" x14ac:dyDescent="0.35">
      <c r="B4" s="76">
        <v>0</v>
      </c>
      <c r="C4" s="76">
        <v>1</v>
      </c>
      <c r="D4" s="76">
        <v>2</v>
      </c>
      <c r="E4" s="76">
        <v>3</v>
      </c>
    </row>
    <row r="5" spans="2:5" x14ac:dyDescent="0.35">
      <c r="B5" s="76">
        <v>0</v>
      </c>
      <c r="C5" s="76">
        <v>1</v>
      </c>
      <c r="D5" s="76">
        <v>2</v>
      </c>
      <c r="E5" s="76"/>
    </row>
    <row r="6" spans="2:5" x14ac:dyDescent="0.35">
      <c r="B6" s="76">
        <v>0</v>
      </c>
      <c r="C6" s="76"/>
      <c r="D6" s="76">
        <v>2</v>
      </c>
      <c r="E6" s="76"/>
    </row>
    <row r="7" spans="2:5" x14ac:dyDescent="0.35">
      <c r="B7" s="76">
        <v>0</v>
      </c>
      <c r="C7" s="76"/>
      <c r="D7" s="76">
        <v>2</v>
      </c>
      <c r="E7" s="76">
        <v>3</v>
      </c>
    </row>
    <row r="8" spans="2:5" x14ac:dyDescent="0.35">
      <c r="B8" s="76">
        <v>0</v>
      </c>
      <c r="C8" s="76">
        <v>1</v>
      </c>
      <c r="D8" s="76"/>
      <c r="E8" s="76"/>
    </row>
    <row r="9" spans="2:5" x14ac:dyDescent="0.35">
      <c r="B9" s="76">
        <v>0</v>
      </c>
      <c r="C9" s="76"/>
      <c r="D9" s="76"/>
      <c r="E9" s="76">
        <v>3</v>
      </c>
    </row>
    <row r="10" spans="2:5" x14ac:dyDescent="0.35">
      <c r="B10" s="76">
        <v>0</v>
      </c>
      <c r="C10" s="76">
        <v>1</v>
      </c>
      <c r="D10" s="76"/>
      <c r="E10" s="76">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aae2ad0-0604-4959-883a-394456391938" xsi:nil="true"/>
    <lcf76f155ced4ddcb4097134ff3c332f xmlns="064e2e54-2231-4f9b-b6c4-f72d5c9290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B327FEA15B4240B2032046E98B23D9" ma:contentTypeVersion="15" ma:contentTypeDescription="Crée un document." ma:contentTypeScope="" ma:versionID="df5c86180dd6e344b95e19a091f4a841">
  <xsd:schema xmlns:xsd="http://www.w3.org/2001/XMLSchema" xmlns:xs="http://www.w3.org/2001/XMLSchema" xmlns:p="http://schemas.microsoft.com/office/2006/metadata/properties" xmlns:ns2="064e2e54-2231-4f9b-b6c4-f72d5c92909c" xmlns:ns3="aaae2ad0-0604-4959-883a-394456391938" targetNamespace="http://schemas.microsoft.com/office/2006/metadata/properties" ma:root="true" ma:fieldsID="b68418d91cdb25840ff6dbb4d64f38d3" ns2:_="" ns3:_="">
    <xsd:import namespace="064e2e54-2231-4f9b-b6c4-f72d5c92909c"/>
    <xsd:import namespace="aaae2ad0-0604-4959-883a-3944563919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e2e54-2231-4f9b-b6c4-f72d5c929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6e81792-26c9-4f01-a44a-fcc9bb9650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e2ad0-0604-4959-883a-39445639193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d36ef3-cddf-4fd5-aafd-763b257030aa}" ma:internalName="TaxCatchAll" ma:showField="CatchAllData" ma:web="aaae2ad0-0604-4959-883a-39445639193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D5815F-DBEA-46DD-BE18-59B78CA7E120}">
  <ds:schemaRefs>
    <ds:schemaRef ds:uri="http://schemas.microsoft.com/office/infopath/2007/PartnerControls"/>
    <ds:schemaRef ds:uri="http://schemas.openxmlformats.org/package/2006/metadata/core-properties"/>
    <ds:schemaRef ds:uri="064e2e54-2231-4f9b-b6c4-f72d5c92909c"/>
    <ds:schemaRef ds:uri="http://purl.org/dc/dcmitype/"/>
    <ds:schemaRef ds:uri="aaae2ad0-0604-4959-883a-394456391938"/>
    <ds:schemaRef ds:uri="http://purl.org/dc/elements/1.1/"/>
    <ds:schemaRef ds:uri="http://schemas.microsoft.com/office/2006/metadata/properties"/>
    <ds:schemaRef ds:uri="http://schemas.microsoft.com/office/2006/documentManagement/types"/>
    <ds:schemaRef ds:uri="http://www.w3.org/XML/1998/namespace"/>
    <ds:schemaRef ds:uri="http://purl.org/dc/terms/"/>
  </ds:schemaRefs>
</ds:datastoreItem>
</file>

<file path=customXml/itemProps2.xml><?xml version="1.0" encoding="utf-8"?>
<ds:datastoreItem xmlns:ds="http://schemas.openxmlformats.org/officeDocument/2006/customXml" ds:itemID="{D6B20D05-99A8-41A6-83B2-7BA8CEF03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e2e54-2231-4f9b-b6c4-f72d5c92909c"/>
    <ds:schemaRef ds:uri="aaae2ad0-0604-4959-883a-3944563919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9AB1F5-9788-47CB-97B6-439934C058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Grille Actions non cotées</vt:lpstr>
      <vt:lpstr>Plage de résultats</vt:lpstr>
      <vt:lpstr>'Grille Actions non cotées'!Zone_d_impression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 MANGOT</dc:creator>
  <cp:lastModifiedBy>Léo TOMASSO</cp:lastModifiedBy>
  <cp:lastPrinted>2023-09-13T15:51:51Z</cp:lastPrinted>
  <dcterms:created xsi:type="dcterms:W3CDTF">2022-02-10T17:36:52Z</dcterms:created>
  <dcterms:modified xsi:type="dcterms:W3CDTF">2025-10-06T07:46:41Z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0x010100BBB327FEA15B4240B2032046E98B23D9</vt:lpwstr>
  </property>
  <property fmtid="{D5CDD505-2E9C-101B-9397-08002B2CF9AE}" pid="3" name="MediaServiceImageTags">
    <vt:lpwstr/>
  </property>
</Properties>
</file>