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00_PUBLICATIONS/2024/24-02-00 Impact/01_Traduction EN/"/>
    </mc:Choice>
  </mc:AlternateContent>
  <xr:revisionPtr revIDLastSave="1" documentId="13_ncr:1_{E8FA2C8B-AA8B-4DAA-832A-6411AF1FEA67}" xr6:coauthVersionLast="47" xr6:coauthVersionMax="47" xr10:uidLastSave="{63E273B0-27CB-4E6D-BCBC-6142E1C595FC}"/>
  <bookViews>
    <workbookView xWindow="-90" yWindow="-16320" windowWidth="29040" windowHeight="15840" activeTab="1" xr2:uid="{2E2D5F2E-1056-40D4-8CB6-2F8F09511D3D}"/>
  </bookViews>
  <sheets>
    <sheet name="Unlisted equities matrix" sheetId="3" r:id="rId1"/>
    <sheet name="Plage de résultats" sheetId="5" r:id="rId2"/>
  </sheets>
  <externalReferences>
    <externalReference r:id="rId3"/>
  </externalReferences>
  <definedNames>
    <definedName name="_xlnm.Print_Area" localSheetId="0">'Unlisted equities matrix'!$A$5:$N$132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3" l="1"/>
  <c r="K121" i="3" l="1"/>
  <c r="K20" i="3" l="1"/>
  <c r="K108" i="3"/>
  <c r="K104" i="3"/>
  <c r="K102" i="3"/>
  <c r="K100" i="3"/>
  <c r="K96" i="3"/>
  <c r="K92" i="3"/>
  <c r="K90" i="3"/>
  <c r="K88" i="3"/>
  <c r="K86" i="3"/>
  <c r="K84" i="3"/>
  <c r="K82" i="3"/>
  <c r="K78" i="3"/>
  <c r="K80" i="3"/>
  <c r="K53" i="3"/>
  <c r="K49" i="3"/>
  <c r="K47" i="3"/>
  <c r="K45" i="3"/>
  <c r="K43" i="3"/>
  <c r="K41" i="3"/>
  <c r="K32" i="3"/>
  <c r="K39" i="3"/>
  <c r="K30" i="3"/>
  <c r="K12" i="3"/>
  <c r="L108" i="3"/>
  <c r="L110" i="3"/>
  <c r="L80" i="3"/>
  <c r="L78" i="3"/>
  <c r="L53" i="3"/>
  <c r="L51" i="3" s="1"/>
  <c r="L98" i="3"/>
  <c r="K73" i="3"/>
  <c r="K94" i="3" l="1"/>
  <c r="K76" i="3"/>
  <c r="K28" i="3"/>
  <c r="L76" i="3"/>
  <c r="K16" i="3"/>
  <c r="K114" i="3" l="1"/>
  <c r="L119" i="3"/>
  <c r="L117" i="3" s="1"/>
  <c r="L104" i="3"/>
  <c r="L100" i="3"/>
  <c r="L96" i="3"/>
  <c r="K71" i="3"/>
  <c r="K69" i="3"/>
  <c r="L10" i="3"/>
  <c r="K22" i="3"/>
  <c r="K119" i="3"/>
  <c r="K117" i="3" s="1"/>
  <c r="K130" i="3" s="1"/>
  <c r="K112" i="3"/>
  <c r="K110" i="3"/>
  <c r="L45" i="3"/>
  <c r="L28" i="3" s="1"/>
  <c r="K24" i="3"/>
  <c r="K18" i="3"/>
  <c r="K14" i="3"/>
  <c r="K51" i="3" l="1"/>
  <c r="K10" i="3"/>
  <c r="L106" i="3"/>
  <c r="L9" i="3"/>
  <c r="L94" i="3"/>
  <c r="L75" i="3" s="1"/>
  <c r="K9" i="3" l="1"/>
  <c r="K126" i="3" s="1"/>
  <c r="L123" i="3"/>
  <c r="K106" i="3"/>
  <c r="K127" i="3"/>
  <c r="K129" i="3" l="1"/>
  <c r="K75" i="3"/>
  <c r="K128" i="3" s="1"/>
  <c r="K123" i="3" l="1"/>
  <c r="K131"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<sst xmlns="http://schemas.openxmlformats.org/spreadsheetml/2006/main" count="228" uniqueCount="221">
  <si>
    <r>
      <rPr>
        <b/>
        <sz val="14"/>
        <color rgb="FF02305D"/>
        <rFont val="Montserrat"/>
      </rPr>
      <t xml:space="preserve">Impact Potential Evaluation Matrix </t>
    </r>
    <r>
      <rPr>
        <b/>
        <sz val="14"/>
        <color rgb="FFF53369"/>
        <rFont val="Montserrat"/>
      </rPr>
      <t>Unlisted equities</t>
    </r>
  </si>
  <si>
    <t>If you have any questions about this matrix, please refer to the explanatory note available on the IFD website or send a message to impact@ifd-paris.com</t>
  </si>
  <si>
    <t>QUESTIONS / REQUIREMENTS</t>
  </si>
  <si>
    <t>DEGREE OF COMPLIANCE WITH THE REQUIREMENT</t>
  </si>
  <si>
    <t>Weighting of the question</t>
  </si>
  <si>
    <t>Score obtained</t>
  </si>
  <si>
    <t>Weighted score</t>
  </si>
  <si>
    <t>Maximum weighted score</t>
  </si>
  <si>
    <t>Comments</t>
  </si>
  <si>
    <t>A) CHANGE THEORY</t>
  </si>
  <si>
    <t>OUTCOME (%) - A</t>
  </si>
  <si>
    <t xml:space="preserve">1. Definition of general objectives </t>
  </si>
  <si>
    <t>TOTAL OUTCOME (A1)</t>
  </si>
  <si>
    <t>1. Does the fund clearly have sustainable transformation objectives in its supporting documents?</t>
  </si>
  <si>
    <t>No, the supporting documents do not mention sustainable transformation objectives or refer to them ambiguously</t>
  </si>
  <si>
    <t>Yes, the supporting documents clearly state that investments in the fund aim to contribute to one or more sustainable transformation objectives</t>
  </si>
  <si>
    <t>2. How is each sustainable transformation objective pursued by the fund described and justified?</t>
  </si>
  <si>
    <t>The sustainable transformation objectives pursued by the fund are not described</t>
  </si>
  <si>
    <t>The sustainable transformation objectives pursued by the fund are described in general as part of major social or environmental trends</t>
  </si>
  <si>
    <t>The sustainable transformation objectives pursued by the fund are described in conjunction with specific targets from the reference frameworks (e.g. the 164 targets of the 17 SDGs)</t>
  </si>
  <si>
    <t>3. Does the fund derive specific objectives for each issuer invested in relation to its general objectives of sustainable transformation?</t>
  </si>
  <si>
    <t>No, the general objective is not broken down into specific objectives at the issuer level</t>
  </si>
  <si>
    <t>Yes, the general objective is broken down into specific objectives at the issuer level</t>
  </si>
  <si>
    <t>Yes, the general objective is broken down into specific objectives at the issuer level, and the objectives are aligned with a reference scenario, where one exists</t>
  </si>
  <si>
    <t xml:space="preserve">4. How do other competing funds cover the need for each sustainable transformation objective pursued by the fund? </t>
  </si>
  <si>
    <t>The needs that are met by the sustainable transformation objectives pursued by the fund are already well covered by other competing funds (using a similar or different strategy)</t>
  </si>
  <si>
    <t>The needs that are met by the sustainable transformation objectives pursued by the fund are only partially covered by other competing funds (using a similar or different strategy) - there is a real need to increase the volume of solutions offered</t>
  </si>
  <si>
    <t>The needs that are met by the sustainable transformation objectives pursued by the fund are not covered or are poorly covered by other competing funds (using a similar or different strategy) - there is a critical need to increase the volume of solutions offered</t>
  </si>
  <si>
    <t>4.1 To meet the objectives of sustainable transformation, does the fund propose an original or innovative solution? (WHITE QUESTION)</t>
  </si>
  <si>
    <t>No</t>
  </si>
  <si>
    <t>Yes, and this solution is likely to better meet the preferences of certain issuers or investors.</t>
  </si>
  <si>
    <t>Yes, and this solution is likely to better meet the preferences of certain issuers or investors. It also has the potential to be widely duplicated and to be a new type of strategy as it does not involve significant barriers to entry (e.g. engagement fund around the SDG)</t>
  </si>
  <si>
    <r>
      <rPr>
        <b/>
        <sz val="8"/>
        <color rgb="FF02305D"/>
        <rFont val="Montserrat"/>
      </rPr>
      <t>5.</t>
    </r>
    <r>
      <rPr>
        <b/>
        <sz val="8"/>
        <color rgb="FF02305D"/>
        <rFont val="Montserrat"/>
      </rPr>
      <t xml:space="preserve"> </t>
    </r>
    <r>
      <rPr>
        <b/>
        <sz val="8"/>
        <color rgb="FF02305D"/>
        <rFont val="Montserrat"/>
      </rPr>
      <t>Does the fund state the explicit objective of having an impact in its supporting documents (i.e. legal and commercial)?</t>
    </r>
    <r>
      <rPr>
        <b/>
        <sz val="8"/>
        <color rgb="FF02305D"/>
        <rFont val="Montserrat"/>
      </rPr>
      <t xml:space="preserve"> </t>
    </r>
    <r>
      <rPr>
        <b/>
        <sz val="8"/>
        <color rgb="FFF53369"/>
        <rFont val="Montserrat"/>
      </rPr>
      <t>(QUALIFYING QUESTION)</t>
    </r>
  </si>
  <si>
    <t>No, the fund does not mention the notion of impact in its supporting documents (i.e. legal and commercial)</t>
  </si>
  <si>
    <t>Yes, in its supporting documents (i.e. legal and commercial), the fund is positioned as an impact-driven fund or indicates that investing in the fund allows investors to have an impact, emphasising the concepts of intentionality, additionality and measurement.</t>
  </si>
  <si>
    <r>
      <rPr>
        <b/>
        <sz val="8"/>
        <color rgb="FF02305D"/>
        <rFont val="Montserrat"/>
      </rPr>
      <t>6.</t>
    </r>
    <r>
      <rPr>
        <b/>
        <sz val="8"/>
        <color rgb="FF02305D"/>
        <rFont val="Montserrat"/>
      </rPr>
      <t xml:space="preserve"> </t>
    </r>
    <r>
      <rPr>
        <b/>
        <sz val="8"/>
        <color rgb="FF02305D"/>
        <rFont val="Montserrat"/>
      </rPr>
      <t>Does the fund aim to implement actions to limit the negative externalities of selected issuers beyond the targeted sustainable transformation objective(s)?</t>
    </r>
    <r>
      <rPr>
        <b/>
        <sz val="8"/>
        <color rgb="FF02305D"/>
        <rFont val="Montserrat"/>
      </rPr>
      <t xml:space="preserve"> </t>
    </r>
    <r>
      <rPr>
        <b/>
        <sz val="8"/>
        <color rgb="FFF53369"/>
        <rFont val="Montserrat"/>
      </rPr>
      <t>(QUALIFYING QUESTION)</t>
    </r>
  </si>
  <si>
    <t>No, the fund does not mention in its supporting documents its goal to actively monitor and manage the negative externalities of the selected issuers</t>
  </si>
  <si>
    <t>Yes, in its supporting documents, the fund declares its intention to actively monitor and manage the negative externalities (considered material) of the issuers selected once the investment has been made (beyond the ex-ante selection of issuers only)</t>
  </si>
  <si>
    <t>2. Definition of the actions deployed by the financial institution to achieve the objectives (i.e. cause the desired changes)</t>
  </si>
  <si>
    <t>TOTAL OUTCOME (A2)</t>
  </si>
  <si>
    <r>
      <rPr>
        <b/>
        <sz val="8"/>
        <color rgb="FF02305D"/>
        <rFont val="Montserrat"/>
      </rPr>
      <t>7.</t>
    </r>
    <r>
      <rPr>
        <b/>
        <sz val="8"/>
        <color rgb="FF02305D"/>
        <rFont val="Montserrat"/>
      </rPr>
      <t xml:space="preserve"> </t>
    </r>
    <r>
      <rPr>
        <b/>
        <sz val="8"/>
        <color rgb="FF02305D"/>
        <rFont val="Montserrat"/>
      </rPr>
      <t>Are the actions associated with the fund to achieve the sustainable transformation objectives described in the supporting documents?</t>
    </r>
    <r>
      <rPr>
        <b/>
        <sz val="8"/>
        <color rgb="FF02305D"/>
        <rFont val="Montserrat"/>
      </rPr>
      <t xml:space="preserve"> </t>
    </r>
    <r>
      <rPr>
        <b/>
        <sz val="8"/>
        <color rgb="FFF53369"/>
        <rFont val="Montserrat"/>
      </rPr>
      <t>(QUALIFYING QUESTION)</t>
    </r>
  </si>
  <si>
    <t>Actions to achieve the objectives set are not described</t>
  </si>
  <si>
    <t>Actions to achieve the objectives set are briefly described</t>
  </si>
  <si>
    <t>The actions to achieve the objectives set are described in detail</t>
  </si>
  <si>
    <r>
      <rPr>
        <b/>
        <sz val="8"/>
        <color rgb="FF02305D"/>
        <rFont val="Montserrat"/>
      </rPr>
      <t>8.</t>
    </r>
    <r>
      <rPr>
        <b/>
        <sz val="8"/>
        <color rgb="FF02305D"/>
        <rFont val="Montserrat"/>
      </rPr>
      <t xml:space="preserve"> </t>
    </r>
    <r>
      <rPr>
        <b/>
        <sz val="8"/>
        <color rgb="FF02305D"/>
        <rFont val="Montserrat"/>
      </rPr>
      <t>From the following list, please select the planned contribution actions and the assets under management covered (note in column N).</t>
    </r>
    <r>
      <rPr>
        <b/>
        <sz val="8"/>
        <color rgb="FF02305D"/>
        <rFont val="Montserrat"/>
      </rPr>
      <t xml:space="preserve"> 
</t>
    </r>
    <r>
      <rPr>
        <b/>
        <i/>
        <sz val="8"/>
        <color rgb="FF02305D"/>
        <rFont val="Montserrat"/>
      </rPr>
      <t>1.</t>
    </r>
    <r>
      <rPr>
        <b/>
        <i/>
        <sz val="8"/>
        <color rgb="FF02305D"/>
        <rFont val="Montserrat"/>
      </rPr>
      <t xml:space="preserve"> </t>
    </r>
    <r>
      <rPr>
        <b/>
        <i/>
        <sz val="8"/>
        <color rgb="FF02305D"/>
        <rFont val="Montserrat"/>
      </rPr>
      <t>Provision of flexible capital 
2.</t>
    </r>
    <r>
      <rPr>
        <b/>
        <i/>
        <sz val="8"/>
        <color rgb="FF02305D"/>
        <rFont val="Montserrat"/>
      </rPr>
      <t xml:space="preserve"> </t>
    </r>
    <r>
      <rPr>
        <b/>
        <i/>
        <sz val="8"/>
        <color rgb="FF02305D"/>
        <rFont val="Montserrat"/>
      </rPr>
      <t>Development of new capital markets where supply is insufficient
3.</t>
    </r>
    <r>
      <rPr>
        <b/>
        <i/>
        <sz val="8"/>
        <color rgb="FF02305D"/>
        <rFont val="Montserrat"/>
      </rPr>
      <t xml:space="preserve"> </t>
    </r>
    <r>
      <rPr>
        <b/>
        <i/>
        <sz val="8"/>
        <color rgb="FF02305D"/>
        <rFont val="Montserrat"/>
      </rPr>
      <t>Provision of non-financial support 
4.</t>
    </r>
    <r>
      <rPr>
        <b/>
        <i/>
        <sz val="8"/>
        <color rgb="FF02305D"/>
        <rFont val="Montserrat"/>
      </rPr>
      <t xml:space="preserve"> </t>
    </r>
    <r>
      <rPr>
        <b/>
        <i/>
        <sz val="8"/>
        <color rgb="FF02305D"/>
        <rFont val="Montserrat"/>
      </rPr>
      <t>Shareholder engagement 
5.</t>
    </r>
    <r>
      <rPr>
        <b/>
        <i/>
        <sz val="8"/>
        <color rgb="FF02305D"/>
        <rFont val="Montserrat"/>
      </rPr>
      <t xml:space="preserve"> </t>
    </r>
    <r>
      <rPr>
        <b/>
        <i/>
        <sz val="8"/>
        <color rgb="FF02305D"/>
        <rFont val="Montserrat"/>
      </rPr>
      <t>Reporting the importance of the impact (market signals) 
6.</t>
    </r>
    <r>
      <rPr>
        <b/>
        <i/>
        <sz val="8"/>
        <color rgb="FF02305D"/>
        <rFont val="Montserrat"/>
      </rPr>
      <t xml:space="preserve"> </t>
    </r>
    <r>
      <rPr>
        <b/>
        <i/>
        <sz val="8"/>
        <color rgb="FF02305D"/>
        <rFont val="Montserrat"/>
      </rPr>
      <t>Reporting the importance of the impact (other signals)</t>
    </r>
  </si>
  <si>
    <t>No action</t>
  </si>
  <si>
    <t>At least 1 planned reporting action (actions 5 and 6)</t>
  </si>
  <si>
    <t>At least one planned action, excluding reporting (actions 1 to 4)</t>
  </si>
  <si>
    <t>More than one planned action, excluding reporting (actions 1 to 4)</t>
  </si>
  <si>
    <t>8.1. Does the fund use “impact mechanisms” other than those described above? If yes, describe them. (WHITE QUESTION)</t>
  </si>
  <si>
    <t>No, the fund does not use any other impact mechanism</t>
  </si>
  <si>
    <t>Yes, the fund uses one or more other impact mechanisms but for now there is no empirical evidence of their effectiveness</t>
  </si>
  <si>
    <t>Yes, the fund uses one or more other impact mechanisms and there is empirical evidence of their effectiveness</t>
  </si>
  <si>
    <r>
      <rPr>
        <b/>
        <sz val="8"/>
        <color rgb="FF02305D"/>
        <rFont val="Montserrat"/>
      </rPr>
      <t>9.</t>
    </r>
    <r>
      <rPr>
        <b/>
        <sz val="8"/>
        <color rgb="FF02305D"/>
        <rFont val="Montserrat"/>
      </rPr>
      <t xml:space="preserve"> </t>
    </r>
    <r>
      <rPr>
        <b/>
        <sz val="8"/>
        <color rgb="FF02305D"/>
        <rFont val="Montserrat"/>
      </rPr>
      <t>Does the fund justify the actions envisaged (in questions 7 and 8) by seeking additionality?</t>
    </r>
    <r>
      <rPr>
        <b/>
        <sz val="8"/>
        <color rgb="FF02305D"/>
        <rFont val="Montserrat"/>
      </rPr>
      <t xml:space="preserve"> </t>
    </r>
    <r>
      <rPr>
        <b/>
        <sz val="8"/>
        <color rgb="FFF53369"/>
        <rFont val="Montserrat"/>
      </rPr>
      <t>(QUALIFYING QUESTION)</t>
    </r>
  </si>
  <si>
    <t>No, the fund presents the actions deployed in its supporting documents without suggesting that they will allow it to have an additional effect</t>
  </si>
  <si>
    <t>Yes, in its supporting documents, the fund justifies the actions deployed by their potential to generate additionality</t>
  </si>
  <si>
    <t xml:space="preserve">10. How are the expected causal chains between actions and impacts described? </t>
  </si>
  <si>
    <t>No causal chain is presented; the fund’s contribution to the objectives is not explained</t>
  </si>
  <si>
    <t>A simplified causal chain is presented at the fund level</t>
  </si>
  <si>
    <t>Several detailed causal chains are presented, with a high level of granularity (by objective, strategy or company)</t>
  </si>
  <si>
    <t xml:space="preserve">11. How are the external factors on which the success of change theory depends described? </t>
  </si>
  <si>
    <t>The external factors on which the success of the fund’s change theory depends are not described</t>
  </si>
  <si>
    <t>The external factors on which the success of the fund’s change theory depends are discussed in a very general manner at the level of the fund</t>
  </si>
  <si>
    <t>The external factors on which the success of the fund’s change theory depends are detailed for sub-parts of the portfolio (e.g. by sector)</t>
  </si>
  <si>
    <t>The external factors on which the success of the fund’s change theory depends are detailed for each issuer</t>
  </si>
  <si>
    <t xml:space="preserve">12. Is there an action plan in place to manage and/or correct this dependency on external factors? </t>
  </si>
  <si>
    <t>An action plan has not been developed to manage dependency</t>
  </si>
  <si>
    <t>One or more actions are mentioned but are not the subject of a systematic action plan with specific steps and a follow-up schedule</t>
  </si>
  <si>
    <t>A systematic action plan has been put in place with specific steps and a follow-up schedule</t>
  </si>
  <si>
    <t>13. How are the actions taken to detect, prioritise and control negative externalities described?</t>
  </si>
  <si>
    <t>Actions to detect, prioritise and control negative externalities before and after investment are not described.</t>
  </si>
  <si>
    <t xml:space="preserve">Actions to detect, prioritise and control negative externalities before and after investment are mentioned by the fund but are not described in detail </t>
  </si>
  <si>
    <t xml:space="preserve">Actions to detect, prioritise and control negative externalities before and after investment are described in detail: the fund provides the methodology for the materiality analysis and describes the procedure for engagement around material negative externalities </t>
  </si>
  <si>
    <t>B) OPERATIONAL IMPLEMENTATION</t>
  </si>
  <si>
    <t>OUTCOME (%) - B</t>
  </si>
  <si>
    <r>
      <rPr>
        <b/>
        <sz val="8"/>
        <color rgb="FF02305D"/>
        <rFont val="Montserrat"/>
      </rPr>
      <t>14.</t>
    </r>
    <r>
      <rPr>
        <b/>
        <sz val="8"/>
        <color rgb="FF02305D"/>
        <rFont val="Montserrat"/>
      </rPr>
      <t xml:space="preserve"> </t>
    </r>
    <r>
      <rPr>
        <b/>
        <sz val="8"/>
        <color rgb="FF02305D"/>
        <rFont val="Montserrat"/>
      </rPr>
      <t>How systematically do the selected issuers meet the objectives and strategy pursued by the fund?</t>
    </r>
    <r>
      <rPr>
        <b/>
        <sz val="8"/>
        <color rgb="FF02305D"/>
        <rFont val="Montserrat"/>
      </rPr>
      <t xml:space="preserve">  </t>
    </r>
    <r>
      <rPr>
        <b/>
        <sz val="8"/>
        <color rgb="FFF53369"/>
        <rFont val="Montserrat"/>
      </rPr>
      <t>(QUALIFYING QUESTION)</t>
    </r>
  </si>
  <si>
    <t>Less than 50% of assets under management are invested in issuers that exactly meet the objectives and strategy pursued by the fund</t>
  </si>
  <si>
    <t>Between 50% and 70% of assets under management are invested in issuers that exactly meet the objectives and strategy pursued by the fund</t>
  </si>
  <si>
    <t>Between 70% and 90% of assets under management are invested in issuers that exactly meet the objectives and strategy pursued by the fund</t>
  </si>
  <si>
    <t>More than 90% of assets under management are invested in issuers that exactly meet the objectives and strategy pursued by the fund</t>
  </si>
  <si>
    <t>15. Following on from question 9, choose the most significant contribution actions (up to 3) exercised by the fund to achieve its sustainable transformation objectives and describe the intensity with which they are deployed.</t>
  </si>
  <si>
    <t>15.1 Does the fund provide capital to issuers under favourable terms compared to those prevailing on the market?</t>
  </si>
  <si>
    <t>No, the fund does not provide financing on preferential terms</t>
  </si>
  <si>
    <t>Yes, for over 70% of the portfolio the fund provides financing under marginally more favourable terms than the market (difference &gt; 10% of normal remuneration or of normal valuation) for issuers or projects with the same profile (age, growth, profitability, risk, etc.)</t>
  </si>
  <si>
    <t>Yes, for over 70% of the portfolio the fund provides financing under significantly more favourable terms than the market (difference &gt; 20% of normal remuneration or of normal valuation) for issuers or projects with the same profile (age, growth, profitability, risk, etc.)</t>
  </si>
  <si>
    <t>Yes, for over 70% of the portfolio the fund provides financing under extensively more favourable terms than the market (difference &gt; 30% of normal remuneration or of normal valuation) for issuers or projects with the same profile (age, growth, profitability, risk, etc.)</t>
  </si>
  <si>
    <t>15.2 Does the fund finance issuers that are struggling to find financing?</t>
  </si>
  <si>
    <t>No, the majority of the fund finances issuers that have relatively easy access to financing (e.g. large companies)</t>
  </si>
  <si>
    <r>
      <rPr>
        <sz val="8"/>
        <color rgb="FF14233C"/>
        <rFont val="Montserrat"/>
      </rPr>
      <t xml:space="preserve">Yes, for the most part (&gt;70% of the portfolio) the fund finances issuers that have </t>
    </r>
    <r>
      <rPr>
        <u/>
        <sz val="8"/>
        <color rgb="FF14233C"/>
        <rFont val="Montserrat"/>
      </rPr>
      <t>moderate, difficult or very difficult access</t>
    </r>
    <r>
      <rPr>
        <sz val="8"/>
        <color rgb="FF14233C"/>
        <rFont val="Montserrat"/>
      </rPr>
      <t xml:space="preserve"> to financing (see table in the explanatory note)</t>
    </r>
  </si>
  <si>
    <r>
      <rPr>
        <sz val="8"/>
        <color rgb="FF14233C"/>
        <rFont val="Montserrat"/>
      </rPr>
      <t xml:space="preserve">Yes, for the most part (&gt;70% of the portfolio) the fund finances issuers that have </t>
    </r>
    <r>
      <rPr>
        <u/>
        <sz val="8"/>
        <color rgb="FF14233C"/>
        <rFont val="Montserrat"/>
      </rPr>
      <t>difficult or very difficult access</t>
    </r>
    <r>
      <rPr>
        <sz val="8"/>
        <color rgb="FF14233C"/>
        <rFont val="Montserrat"/>
      </rPr>
      <t xml:space="preserve"> to financing (see table in the explanatory note)</t>
    </r>
  </si>
  <si>
    <r>
      <rPr>
        <sz val="8"/>
        <color rgb="FF14233C"/>
        <rFont val="Montserrat"/>
      </rPr>
      <t xml:space="preserve">Yes, for the most part (&gt; 70% of the portfolio) the fund finances issuers that have </t>
    </r>
    <r>
      <rPr>
        <u/>
        <sz val="8"/>
        <color rgb="FF14233C"/>
        <rFont val="Montserrat"/>
      </rPr>
      <t>very difficult access</t>
    </r>
    <r>
      <rPr>
        <sz val="8"/>
        <color rgb="FF14233C"/>
        <rFont val="Montserrat"/>
      </rPr>
      <t xml:space="preserve"> to financing (see table in the explanatory note)</t>
    </r>
  </si>
  <si>
    <t>15.3 Does the fund provide support to investee companies other than financial support (technical, commercial, governance, relationship establishment, etc.) that is likely to improve their impact?</t>
  </si>
  <si>
    <t>No, the fund does not provide any support to investee companies that could improve their impact other than financial support</t>
  </si>
  <si>
    <t>Yes, each year the fund provides non-financial support to investee companies (representing over 70% of the portfolio) likely to improve their impact</t>
  </si>
  <si>
    <t>Yes, each year the fund provides non-financial support to investee companies (representing more than 70% of the portfolio) likely to improve their impact and the fund provides aggregate information describing the actions undertaken and attesting to the significant value of these actions (&gt; 0.25% of the fund’s assets each year)</t>
  </si>
  <si>
    <t>Yes, each year the fund provides non-financial support to investee companies (representing more than 70% of the portfolio) likely to improve their impact and the fund provides aggregate information describing the actions undertaken and attesting to the very significant value of these actions (&gt; 0.5% of the fund’s assets each year)</t>
  </si>
  <si>
    <t>15.4 Does the fund have an active shareholder engagement policy on targeted sustainable transformation goals?</t>
  </si>
  <si>
    <t>No, the fund does not have an active shareholder engagement policy in relation to its sustainable transformation objectives</t>
  </si>
  <si>
    <t>Yes, the fund has an active shareholder engagement policy, engages in dialogue with the companies in which it invests and votes at general meetings in favour of resolutions relating to the targeted sustainable transformation objectives</t>
  </si>
  <si>
    <t>Level 1 + the fund sets dated targets for issuers, the non-achievement of which is likely to call into question a significant portion (&gt;50%) of the variable remuneration of executives, and its support for management in the governance bodies.</t>
  </si>
  <si>
    <t>Level 2 + the contractual documentation provides for early exit from the investment in the event of abandonment or repeated non-achievement of the dated sustainable transformation objectives.</t>
  </si>
  <si>
    <t>15.5 Does the fund apply a single capital allocation policy that is consistent with sustainable transformation objectives and may have an impact on the prices of financial assets?</t>
  </si>
  <si>
    <t xml:space="preserve">No, the fund does not apply a singular capital allocation policy in line with sustainable transformation objectives </t>
  </si>
  <si>
    <t>Yes, the fund applies a single capital allocation policy in line with its sustainable transformation objectives, which could, if replicated by other players, have a significant impact on the prices of financial assets</t>
  </si>
  <si>
    <t>Yes, the fund applies a single capital allocation policy in line with its sustainable transformation objectives, which is coordinated or identical with that of other players and therefore is likely to have a significant impact on the prices of financial assets</t>
  </si>
  <si>
    <t>Yes, the fund applies a unique capital allocation policy in line with its sustainable transformation objectives, which is coordinated or identical with that of other players in such proportions that the probability of having a significant impact on the prices of financial assets and changing the behaviour of issuers is quite high</t>
  </si>
  <si>
    <t>15.6 Does the fund actively use communication to make a positive contribution to the sustainable transition?</t>
  </si>
  <si>
    <t xml:space="preserve">No, the fund’s communications do not demonstrate a commitment to making a positive contribution to the sustainable transition </t>
  </si>
  <si>
    <t>Yes, the fund’s communications systematically demonstrate a commitment to making a positive contribution to the sustainable transition</t>
  </si>
  <si>
    <t>Yes, the fund’s communications systematically demonstrate a commitment to making a positive contribution to the sustainable transition and the fund regularly uses targeted media campaigns to influence the behaviour of investee issuers regarding the sustainable transformation objectives set</t>
  </si>
  <si>
    <r>
      <rPr>
        <b/>
        <sz val="8"/>
        <color rgb="FF02305D"/>
        <rFont val="Montserrat"/>
      </rPr>
      <t>16.</t>
    </r>
    <r>
      <rPr>
        <b/>
        <sz val="8"/>
        <color rgb="FF02305D"/>
        <rFont val="Montserrat"/>
      </rPr>
      <t xml:space="preserve"> </t>
    </r>
    <r>
      <rPr>
        <b/>
        <sz val="8"/>
        <color rgb="FF02305D"/>
        <rFont val="Montserrat"/>
      </rPr>
      <t>What actions does the fund take to control the negative externalities associated with its investments (beyond the fund’s sustainable transformation objectives)?</t>
    </r>
    <r>
      <rPr>
        <b/>
        <sz val="8"/>
        <color rgb="FF02305D"/>
        <rFont val="Montserrat"/>
      </rPr>
      <t xml:space="preserve"> </t>
    </r>
    <r>
      <rPr>
        <b/>
        <sz val="8"/>
        <color rgb="FFF53369"/>
        <rFont val="Montserrat"/>
      </rPr>
      <t>(QUALIFYING QUESTION)</t>
    </r>
  </si>
  <si>
    <t>The fund does not control the negative externalities of the issuers associated with its investments beyond the targeted sustainable transformation objectives</t>
  </si>
  <si>
    <t xml:space="preserve">The fund systematically engages actively with issuers in the event of material negative externalities, which includes, at a minimum, dialogue with issuers and voting in governance bodies in a manner consistent with the objective of limiting such material negative externalities </t>
  </si>
  <si>
    <t xml:space="preserve">The fund systematically engages actively with issuers in the event of material negative externalities, which includes dialogue with issuers and voting in governance bodies in a manner consistent with the objective of limiting such material negative externalities. In addition, the fund sets targets for issuers to reduce material negative externalities likely to call into question its financing or its support for management in governance bodies. </t>
  </si>
  <si>
    <t>17. Does the fund apply a specific strategy that ensures that its impact/contribution is materialised and made sustainable (minimum investment period, choice of exit time, buyer selection, etc.)?</t>
  </si>
  <si>
    <t>Yes, and this particular strategy is detailed in the fund’s supporting documents</t>
  </si>
  <si>
    <t>18. What resources does the fund allocate to the operational implementation of the strategy?</t>
  </si>
  <si>
    <t>The manager has external sources of information on the impact of issuers</t>
  </si>
  <si>
    <t xml:space="preserve">The manager has external sources of information on the impact of issuers and can rely on internal resources specifically dedicated to the operational implementation of the strategy (analysts, head of engagement, etc.). </t>
  </si>
  <si>
    <t>The manager has external sources of information on the impact of issuers and can rely on internal resources specifically dedicated to the operational implementation of the strategy (analysts, head of engagement, etc.). The quantification of these resources is mentioned in the fund’s supporting documents.</t>
  </si>
  <si>
    <t>C) MONITORING OF OUTCOMES</t>
  </si>
  <si>
    <t>OUTCOME (%) - C</t>
  </si>
  <si>
    <r>
      <rPr>
        <b/>
        <sz val="8"/>
        <color rgb="FF02305D"/>
        <rFont val="Montserrat"/>
      </rPr>
      <t>1.</t>
    </r>
    <r>
      <rPr>
        <b/>
        <sz val="8"/>
        <color rgb="FF02305D"/>
        <rFont val="Montserrat"/>
      </rPr>
      <t xml:space="preserve"> </t>
    </r>
    <r>
      <rPr>
        <b/>
        <sz val="8"/>
        <color rgb="FF02305D"/>
        <rFont val="Montserrat"/>
      </rPr>
      <t>Procedure for monitoring outcomes.</t>
    </r>
    <r>
      <rPr>
        <b/>
        <sz val="8"/>
        <color rgb="FF02305D"/>
        <rFont val="Montserrat"/>
      </rPr>
      <t xml:space="preserve"> </t>
    </r>
    <r>
      <rPr>
        <b/>
        <i/>
        <sz val="8"/>
        <color rgb="FF02305D"/>
        <rFont val="Montserrat"/>
      </rPr>
      <t>The outcome is a change between the pre-investment situation and the post-investment situation.</t>
    </r>
    <r>
      <rPr>
        <b/>
        <i/>
        <sz val="8"/>
        <color rgb="FF02305D"/>
        <rFont val="Montserrat"/>
      </rPr>
      <t xml:space="preserve"> </t>
    </r>
    <r>
      <rPr>
        <b/>
        <i/>
        <sz val="8"/>
        <color rgb="FF02305D"/>
        <rFont val="Montserrat"/>
      </rPr>
      <t>A pre-existing situation cannot be considered an outcome.</t>
    </r>
    <r>
      <rPr>
        <b/>
        <i/>
        <sz val="8"/>
        <color rgb="FF02305D"/>
        <rFont val="Montserrat"/>
      </rPr>
      <t xml:space="preserve"> </t>
    </r>
  </si>
  <si>
    <t>TOTAL OUTCOME (C1)</t>
  </si>
  <si>
    <t>19. Are changes in the non-financial performance of issuers monitored during the fund’s holding period?</t>
  </si>
  <si>
    <t>No or, if they are, for less than 90% of assets under management</t>
  </si>
  <si>
    <t>Yes, for more than 90% of assets under management</t>
  </si>
  <si>
    <r>
      <rPr>
        <b/>
        <sz val="8"/>
        <color rgb="FF02305D"/>
        <rFont val="Montserrat"/>
      </rPr>
      <t>20.</t>
    </r>
    <r>
      <rPr>
        <b/>
        <sz val="8"/>
        <color rgb="FF02305D"/>
        <rFont val="Montserrat"/>
      </rPr>
      <t xml:space="preserve"> </t>
    </r>
    <r>
      <rPr>
        <b/>
        <sz val="8"/>
        <color rgb="FF02305D"/>
        <rFont val="Montserrat"/>
      </rPr>
      <t>Are changes (relative to specific objectives set ex ante by the fund, to comparables or to a past trend) in the non-financial performance of the issuers during the fund holding period  monitored?</t>
    </r>
    <r>
      <rPr>
        <b/>
        <sz val="8"/>
        <color rgb="FFF53369"/>
        <rFont val="Montserrat"/>
      </rPr>
      <t xml:space="preserve"> </t>
    </r>
    <r>
      <rPr>
        <b/>
        <sz val="8"/>
        <color rgb="FFF53369"/>
        <rFont val="Montserrat"/>
      </rPr>
      <t>(QUALIFYING QUESTION)</t>
    </r>
  </si>
  <si>
    <t>No or, if they are, for less than 50% of assets under management</t>
  </si>
  <si>
    <t>Yes, for more than 50% of assets under management</t>
  </si>
  <si>
    <t>Yes, for more than 70% of assets under management</t>
  </si>
  <si>
    <t>20.1 At what level are the consequences of the actions of the companies in the portfolio monitored? (WHITE QUESTION)</t>
  </si>
  <si>
    <t xml:space="preserve">There is no verification of the consequences of issuer actions, either in terms of outputs or outcomes </t>
  </si>
  <si>
    <t>The issuer performance control process makes it possible to verify outputs</t>
  </si>
  <si>
    <t>The issuer performance control process makes it possible to verify outcomes</t>
  </si>
  <si>
    <t xml:space="preserve">21. How is the additionality of the fund in achieving the objectives analysed? </t>
  </si>
  <si>
    <t>The additionality of the fund in achieving the outcomes and impacts observed is not analysed</t>
  </si>
  <si>
    <t>The additionality of the fund in achieving the outcomes and impacts observed is rationalised in a plausible manner and/or supported by “basic” quantitative or qualitative methods (see explanatory note)</t>
  </si>
  <si>
    <t>The additionality of the fund in achieving the observed outcomes and impacts is analysed using a level 2 body of evidence (see explanatory note)</t>
  </si>
  <si>
    <t>The additionality of the fund in achieving the observed outcomes and impacts is analysed using a level 3 or above body of evidence (see explanatory note)</t>
  </si>
  <si>
    <t>21.1 In evaluating its additionality, does the fund analyse any indirect impacts of its investments (e.g. displacement effects)? (WHITE QUESTION)</t>
  </si>
  <si>
    <t>Yes. A procedure for monitoring any indirect effects on competitors is taken into account in the analysis of the outcomes achieved.</t>
  </si>
  <si>
    <t xml:space="preserve">22. Is there a process of continuous improvement of the strategies deployed and actions carried out? </t>
  </si>
  <si>
    <t>No continuous improvement process is implemented</t>
  </si>
  <si>
    <t>A process of continuous improvement is mentioned but no details are given</t>
  </si>
  <si>
    <t xml:space="preserve">A continuous improvement process is in place, with specified milestones and corrective actions </t>
  </si>
  <si>
    <t>-</t>
  </si>
  <si>
    <r>
      <rPr>
        <b/>
        <sz val="8"/>
        <color rgb="FF02305D"/>
        <rFont val="Montserrat"/>
      </rPr>
      <t>23.</t>
    </r>
    <r>
      <rPr>
        <b/>
        <sz val="8"/>
        <color rgb="FF02305D"/>
        <rFont val="Montserrat"/>
      </rPr>
      <t xml:space="preserve"> </t>
    </r>
    <r>
      <rPr>
        <b/>
        <sz val="8"/>
        <color rgb="FF02305D"/>
        <rFont val="Montserrat"/>
      </rPr>
      <t>How are negative externalities (beyond the fund’s sustainable transformation objectives) monitored by issuers?</t>
    </r>
    <r>
      <rPr>
        <b/>
        <sz val="8"/>
        <color rgb="FF02305D"/>
        <rFont val="Montserrat"/>
      </rPr>
      <t xml:space="preserve"> </t>
    </r>
    <r>
      <rPr>
        <b/>
        <sz val="8"/>
        <color rgb="FFF53369"/>
        <rFont val="Montserrat"/>
      </rPr>
      <t>(QUALIFYING QUESTION)</t>
    </r>
  </si>
  <si>
    <t>The monitoring of material negative externalities (beyond the fund’s sustainable transformation objectives) is not carried out on all issuers, or the fund does not provide targeted objectives for material negative externalities for each targeted issuer</t>
  </si>
  <si>
    <r>
      <rPr>
        <sz val="8"/>
        <color rgb="FF14233C"/>
        <rFont val="Montserrat"/>
      </rPr>
      <t>Issuers’ material negative externalities (in addition to the fund’s sustainable transformation objectives) are systematically monitored against clearly identified objectives for each issuer.</t>
    </r>
    <r>
      <rPr>
        <sz val="8"/>
        <color rgb="FF14233C"/>
        <rFont val="Montserrat"/>
      </rPr>
      <t xml:space="preserve"> </t>
    </r>
    <r>
      <rPr>
        <sz val="8"/>
        <color rgb="FF14233C"/>
        <rFont val="Montserrat"/>
      </rPr>
      <t>If it is not possible to carry out systematic monitoring (due to the constraints specific to the fund’s asset class), the fund provides explanations, under a “comply or explain” logic.</t>
    </r>
  </si>
  <si>
    <r>
      <rPr>
        <b/>
        <sz val="8"/>
        <color rgb="FF02305D"/>
        <rFont val="Montserrat"/>
      </rPr>
      <t>24.</t>
    </r>
    <r>
      <rPr>
        <b/>
        <sz val="8"/>
        <color rgb="FF02305D"/>
        <rFont val="Montserrat"/>
      </rPr>
      <t xml:space="preserve"> </t>
    </r>
    <r>
      <rPr>
        <b/>
        <sz val="8"/>
        <color rgb="FF02305D"/>
        <rFont val="Montserrat"/>
      </rPr>
      <t>Is there an internal or external control process for the sustainable transformation strategy and its outcomes?</t>
    </r>
    <r>
      <rPr>
        <b/>
        <sz val="8"/>
        <color rgb="FF02305D"/>
        <rFont val="Montserrat"/>
      </rPr>
      <t xml:space="preserve"> </t>
    </r>
    <r>
      <rPr>
        <b/>
        <sz val="8"/>
        <color rgb="FFF53369"/>
        <rFont val="Montserrat"/>
      </rPr>
      <t>(QUALIFYING QUESTION IN 2025)</t>
    </r>
  </si>
  <si>
    <t>Yes</t>
  </si>
  <si>
    <t>2. Quality of observed outcomes</t>
  </si>
  <si>
    <t>TOTAL OUTCOME (C2)</t>
  </si>
  <si>
    <r>
      <rPr>
        <b/>
        <sz val="8"/>
        <color rgb="FF02305D"/>
        <rFont val="Montserrat"/>
      </rPr>
      <t>25.</t>
    </r>
    <r>
      <rPr>
        <b/>
        <sz val="8"/>
        <color rgb="FF02305D"/>
        <rFont val="Montserrat"/>
      </rPr>
      <t xml:space="preserve"> </t>
    </r>
    <r>
      <rPr>
        <b/>
        <sz val="8"/>
        <color rgb="FF02305D"/>
        <rFont val="Montserrat"/>
      </rPr>
      <t>To what extent are the absolute outcomes (i.e. progression or regression) observed at the issuer level consistent with the sustainable transformation objectives of the fund?</t>
    </r>
    <r>
      <rPr>
        <b/>
        <sz val="8"/>
        <color rgb="FFF53369"/>
        <rFont val="Montserrat"/>
      </rPr>
      <t xml:space="preserve"> </t>
    </r>
    <r>
      <rPr>
        <b/>
        <sz val="8"/>
        <color rgb="FFF53369"/>
        <rFont val="Montserrat"/>
      </rPr>
      <t>(QUALIFYING QUESTION)</t>
    </r>
  </si>
  <si>
    <t>The outcomes or objectives are not described in any document making it possible to answer the question, are described too generally or are not at all aligned with what had been planned</t>
  </si>
  <si>
    <r>
      <rPr>
        <sz val="8"/>
        <color rgb="FF14233C"/>
        <rFont val="Montserrat"/>
      </rPr>
      <t>For more than 50% of the portfolio (see explanatory note), the outcomes observed show an improvement in the evaluated outcomes (environmental or social) of the investee companies compared to the situation before the investment.</t>
    </r>
    <r>
      <rPr>
        <sz val="8"/>
        <color rgb="FF14233C"/>
        <rFont val="Montserrat"/>
      </rPr>
      <t xml:space="preserve"> </t>
    </r>
    <r>
      <rPr>
        <sz val="8"/>
        <color rgb="FF14233C"/>
        <rFont val="Montserrat"/>
      </rPr>
      <t>If it is not possible to systematically monitor the outcomes or to activate the desired contribution actions, the fund provides explanations, under a “comply or explain” logic.</t>
    </r>
  </si>
  <si>
    <r>
      <rPr>
        <sz val="8"/>
        <color rgb="FF14233C"/>
        <rFont val="Montserrat"/>
      </rPr>
      <t>For more than 70% of the portfolio (see explanatory note), the outcomes observed show an improvement in the evaluated outcomes (environmental or social) of the investee companies compared to the situation before the investment.</t>
    </r>
    <r>
      <rPr>
        <sz val="8"/>
        <color rgb="FF14233C"/>
        <rFont val="Montserrat"/>
      </rPr>
      <t xml:space="preserve"> </t>
    </r>
    <r>
      <rPr>
        <sz val="8"/>
        <color rgb="FF14233C"/>
        <rFont val="Montserrat"/>
      </rPr>
      <t>If it is not possible to systematically monitor the outcomes or to activate the desired contribution actions, the fund provides explanations, under a “comply or explain” logic.</t>
    </r>
  </si>
  <si>
    <t xml:space="preserve">26. To what extent do the relative outcomes (i.e. relative to sector comparables, the past trend or the specific objectives set by the fund) observed at the issuer level correspond to the sustainable transformation objectives of the fund? </t>
  </si>
  <si>
    <t>The specific outcomes or objectives are not described in any document making it possible to answer the question, are described too generally or are not at all aligned with what had been planned</t>
  </si>
  <si>
    <r>
      <rPr>
        <sz val="8"/>
        <color rgb="FF14233C"/>
        <rFont val="Montserrat"/>
      </rPr>
      <t>For more than 50%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8"/>
        <color rgb="FF14233C"/>
        <rFont val="Montserrat"/>
      </rPr>
      <t xml:space="preserve"> </t>
    </r>
    <r>
      <rPr>
        <sz val="8"/>
        <color rgb="FF14233C"/>
        <rFont val="Montserrat"/>
      </rPr>
      <t>If it is not possible to systematically monitor the outcomes or to activate the desired contribution actions, the fund provides explanations, under a “comply or explain” logic.</t>
    </r>
  </si>
  <si>
    <r>
      <rPr>
        <sz val="8"/>
        <color rgb="FF14233C"/>
        <rFont val="Montserrat"/>
      </rPr>
      <t>For more than 70%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8"/>
        <color rgb="FF14233C"/>
        <rFont val="Montserrat"/>
      </rPr>
      <t xml:space="preserve"> </t>
    </r>
    <r>
      <rPr>
        <sz val="8"/>
        <color rgb="FF14233C"/>
        <rFont val="Montserrat"/>
      </rPr>
      <t>If it is not possible to systematically monitor the outcomes or to activate the desired contribution actions, the fund provides explanations, under a “comply or explain” logic.</t>
    </r>
  </si>
  <si>
    <t xml:space="preserve">27. To what extent is the additionality of the fund in achieving the observed outcomes demonstrated? </t>
  </si>
  <si>
    <t>A convincing rationale or a level 1 body of evidence (see explanatory note) makes it possible to conclude with confidence that the fund has had a positive additional effect for more than 50% of assets under management</t>
  </si>
  <si>
    <t>A level 2 body of evidence (see explanatory note) makes it possible to conclude with confidence that the fund has had a positive additional effect for more than 50% of assets under management</t>
  </si>
  <si>
    <t>A level 3 or above body of evidence (see explanatory note) makes it possible to conclude with confidence that the fund has had a positive additional effect for more than 50% of assets under management</t>
  </si>
  <si>
    <t>27.1 Can the fund demonstrate that by taking into account indirect effects (such as substitution and displacement effects), the outcomes achieved are positive for the intended sustainable transformation objectives? (WHITE QUESTION)</t>
  </si>
  <si>
    <t>No, because no indirect impact analysis has been performed</t>
  </si>
  <si>
    <t>Yes. A detailed logical analysis suggests that, taking into account the indirect impacts, the outcomes obtained are positive for the targeted sustainable transformation objectives (for more than 50% of assets under management).</t>
  </si>
  <si>
    <t>A scientific or quasi-scientific analysis concludes that, taking into account the indirect impacts, the outcomes obtained are positive for the sustainable transformation objectives (for more than 50% of assets under management).</t>
  </si>
  <si>
    <t>28. To what extent were the negative externalities of issuers (beyond the sustainable transformation objectives targeted by the fund) reduced during the fund’s holding period?</t>
  </si>
  <si>
    <t xml:space="preserve">The fund has not defined targets for reducing (material) negative externalities for each issuer or the targets for reducing material negative externalities set have only been achieved during the fund’s holding period for a small minority (&lt;30%) of targeted issuers </t>
  </si>
  <si>
    <t xml:space="preserve">The objectives of reducing material negative externalities set were achieved during the fund’s holding period for a minority (&gt; 30%) of targeted issuers </t>
  </si>
  <si>
    <t xml:space="preserve">The objectives of reducing material negative externalities set were achieved during the fund’s holding period for a majority (&gt; 50%) of targeted issuers </t>
  </si>
  <si>
    <t xml:space="preserve">The objectives of reducing material negative externalities set were achieved during the fund’s holding period for the vast majority (&gt; 70%) of targeted issuers </t>
  </si>
  <si>
    <t>D) COMMUNICATION AND CREDIBILITY</t>
  </si>
  <si>
    <t>OUTCOME (%) - D</t>
  </si>
  <si>
    <t>29. How is the fund’s impact potential communicated to savers and investors?</t>
  </si>
  <si>
    <t>The fund’s contribution potential as communicated to savers and investors may be perceived as too ambitious compared to what this analysis reveals: the fund claims to be impact-driven without (yet) validating all the conditions necessary to do so (qualifying questions and minimum total score). The communication can be described as deceptive or misleading.</t>
  </si>
  <si>
    <r>
      <rPr>
        <sz val="8"/>
        <color rgb="FF14233C"/>
        <rFont val="Montserrat"/>
      </rPr>
      <t xml:space="preserve">The fund’s contribution potential as communicated to savers and investors is consistent with what this analysis reveals: the fund mentions its </t>
    </r>
    <r>
      <rPr>
        <b/>
        <sz val="8"/>
        <color rgb="FF14233C"/>
        <rFont val="Montserrat"/>
      </rPr>
      <t xml:space="preserve">significant contribution potential (score &gt; 50%) </t>
    </r>
    <r>
      <rPr>
        <sz val="8"/>
        <color rgb="FF14233C"/>
        <rFont val="Montserrat"/>
      </rPr>
      <t>to sustainable transformation by appropriately specifying its strengths and weaknesses (e.g. the limits of its transformative actions or its inability to substantiate its additionality).</t>
    </r>
    <r>
      <rPr>
        <sz val="8"/>
        <color rgb="FF14233C"/>
        <rFont val="Montserrat"/>
      </rPr>
      <t xml:space="preserve"> </t>
    </r>
    <r>
      <rPr>
        <sz val="8"/>
        <color rgb="FF14233C"/>
        <rFont val="Montserrat"/>
      </rPr>
      <t>The fund does not claim to be impact-driven even though it does not validate the required conditions.</t>
    </r>
    <r>
      <rPr>
        <sz val="8"/>
        <color rgb="FF14233C"/>
        <rFont val="Montserrat"/>
      </rPr>
      <t xml:space="preserve"> </t>
    </r>
    <r>
      <rPr>
        <sz val="8"/>
        <color rgb="FF14233C"/>
        <rFont val="Montserrat"/>
      </rPr>
      <t>The communication may be described as appropriate.</t>
    </r>
  </si>
  <si>
    <r>
      <rPr>
        <sz val="8"/>
        <color rgb="FF14233C"/>
        <rFont val="Montserrat"/>
      </rPr>
      <t xml:space="preserve">The fund’s contribution potential as communicated to savers and investors is consistent with what this analysis reveals: the fund mentions its </t>
    </r>
    <r>
      <rPr>
        <b/>
        <sz val="8"/>
        <color rgb="FF14233C"/>
        <rFont val="Montserrat"/>
      </rPr>
      <t>significant contribution potential (score &gt; minimum score)</t>
    </r>
    <r>
      <rPr>
        <sz val="8"/>
        <color rgb="FF14233C"/>
        <rFont val="Montserrat"/>
      </rPr>
      <t xml:space="preserve"> to sustainable transformation by appropriately specifying its strengths and weaknesses (e.g. the limits of its transformative actions or its inability to substantiate its additionality).</t>
    </r>
    <r>
      <rPr>
        <sz val="8"/>
        <color rgb="FF14233C"/>
        <rFont val="Montserrat"/>
      </rPr>
      <t xml:space="preserve"> </t>
    </r>
    <r>
      <rPr>
        <sz val="8"/>
        <color rgb="FF14233C"/>
        <rFont val="Montserrat"/>
      </rPr>
      <t>The fund does not claim to be impact-driven even though it does not validate the required conditions.</t>
    </r>
    <r>
      <rPr>
        <sz val="8"/>
        <color rgb="FF14233C"/>
        <rFont val="Montserrat"/>
      </rPr>
      <t xml:space="preserve"> </t>
    </r>
    <r>
      <rPr>
        <sz val="8"/>
        <color rgb="FF14233C"/>
        <rFont val="Montserrat"/>
      </rPr>
      <t>The communication may be described as appropriate.</t>
    </r>
  </si>
  <si>
    <t>The fund’s contribution potential as communicated to savers and investors is consistent with what this analysis reveals: the fund claims to be impact-driven and validates all the conditions for doing so (qualifying questions and minimum total score). The communication may be described as appropriate.</t>
  </si>
  <si>
    <r>
      <rPr>
        <b/>
        <sz val="8"/>
        <color rgb="FF02305D"/>
        <rFont val="Montserrat"/>
      </rPr>
      <t>30.</t>
    </r>
    <r>
      <rPr>
        <b/>
        <sz val="8"/>
        <color rgb="FF02305D"/>
        <rFont val="Montserrat"/>
      </rPr>
      <t xml:space="preserve"> </t>
    </r>
    <r>
      <rPr>
        <b/>
        <sz val="8"/>
        <color rgb="FF02305D"/>
        <rFont val="Montserrat"/>
      </rPr>
      <t>Does the fund provide an annual impact/contribution report that is available to investors?</t>
    </r>
    <r>
      <rPr>
        <b/>
        <sz val="8"/>
        <color rgb="FF02305D"/>
        <rFont val="Montserrat"/>
      </rPr>
      <t xml:space="preserve"> </t>
    </r>
    <r>
      <rPr>
        <b/>
        <sz val="8"/>
        <color rgb="FFF53369"/>
        <rFont val="Montserrat"/>
      </rPr>
      <t>(QUALIFYING QUESTION)</t>
    </r>
  </si>
  <si>
    <t xml:space="preserve">Yes, and the report presents in detail the changes in issuers’ outcomes. </t>
  </si>
  <si>
    <t>Yes, and the report includes specific sections on i) changes in issuer outcomes, and ii) an aggregate view of the contribution/impact actions deployed by the fund.</t>
  </si>
  <si>
    <t xml:space="preserve">Yes, and the report includes specific sections on i) changes in issuer outcomes, ii) actions deployed by the fund issue by the issuer and, where possible, iii) the correspondence between the two. </t>
  </si>
  <si>
    <t xml:space="preserve">31. Is the management company’s CSR consistent with the fund’s sustainable transformation objectives? 
</t>
  </si>
  <si>
    <t>The management company has not implemented a CSR policy or the management company’s CSR policy is not consistent with the fund’s sustainable transformation objectives</t>
  </si>
  <si>
    <t>The management company’s CSR policy is consistent with the fund’s sustainable transformation objectives. The fund is not an “anomaly” in the management company’s range.</t>
  </si>
  <si>
    <r>
      <rPr>
        <b/>
        <sz val="8"/>
        <color rgb="FF02305D"/>
        <rFont val="Montserrat"/>
      </rPr>
      <t>32.</t>
    </r>
    <r>
      <rPr>
        <b/>
        <sz val="8"/>
        <color rgb="FF02305D"/>
        <rFont val="Montserrat"/>
      </rPr>
      <t xml:space="preserve"> </t>
    </r>
    <r>
      <rPr>
        <b/>
        <sz val="8"/>
        <color rgb="FF02305D"/>
        <rFont val="Montserrat"/>
      </rPr>
      <t>Is the remuneration of the fund’s managers dependent on the fund’s impact performance?</t>
    </r>
    <r>
      <rPr>
        <b/>
        <sz val="8"/>
        <color rgb="FFF53369"/>
        <rFont val="Montserrat"/>
      </rPr>
      <t xml:space="preserve"> </t>
    </r>
    <r>
      <rPr>
        <b/>
        <sz val="8"/>
        <color rgb="FFF53369"/>
        <rFont val="Montserrat"/>
      </rPr>
      <t>(QUALIFYING QUESTION IN 2025)</t>
    </r>
    <r>
      <rPr>
        <b/>
        <sz val="8"/>
        <color rgb="FFF53369"/>
        <rFont val="Montserrat"/>
      </rPr>
      <t xml:space="preserve"> </t>
    </r>
  </si>
  <si>
    <t>The remuneration of the fund’s managers involves a variable component that is not indexed or linked to fund-level impact criteria (outcomes achieved or means implemented) OR in the absence of variable remuneration, the managers have personal annual targets that include criteria relating to the fund’s financial performance without also including fund-level impact criteria (outcomes achieved or means implemented)</t>
  </si>
  <si>
    <r>
      <rPr>
        <sz val="8"/>
        <color rgb="FF14233C"/>
        <rFont val="Montserrat"/>
      </rPr>
      <t xml:space="preserve">The remuneration of the fund’s managers involves a variable component that is </t>
    </r>
    <r>
      <rPr>
        <b/>
        <sz val="8"/>
        <color rgb="FF14233C"/>
        <rFont val="Montserrat"/>
      </rPr>
      <t>significantly</t>
    </r>
    <r>
      <rPr>
        <sz val="8"/>
        <color rgb="FF14233C"/>
        <rFont val="Montserrat"/>
      </rPr>
      <t xml:space="preserve"> indexed to impact criteria at the fund level (outcomes obtained or actions implemented) (up to 25%, or 15% for funds created before 2023)</t>
    </r>
  </si>
  <si>
    <r>
      <rPr>
        <sz val="8"/>
        <color rgb="FF14233C"/>
        <rFont val="Montserrat"/>
      </rPr>
      <t xml:space="preserve">The remuneration of the managers involves a variable component that is </t>
    </r>
    <r>
      <rPr>
        <b/>
        <sz val="8"/>
        <color rgb="FF14233C"/>
        <rFont val="Montserrat"/>
      </rPr>
      <t>substantially</t>
    </r>
    <r>
      <rPr>
        <sz val="8"/>
        <color rgb="FF14233C"/>
        <rFont val="Montserrat"/>
      </rPr>
      <t xml:space="preserve"> indexed to impact criteria at the fund level (outcomes obtained or actions implemented) (representing between 25% and 50% of variable remuneration)</t>
    </r>
    <r>
      <rPr>
        <sz val="8"/>
        <color rgb="FF14233C"/>
        <rFont val="Montserrat"/>
      </rPr>
      <t xml:space="preserve"> </t>
    </r>
  </si>
  <si>
    <r>
      <rPr>
        <sz val="8"/>
        <color rgb="FF14233C"/>
        <rFont val="Montserrat"/>
      </rPr>
      <t xml:space="preserve">The remuneration of managers involves a variable component that is </t>
    </r>
    <r>
      <rPr>
        <b/>
        <sz val="8"/>
        <color rgb="FF14233C"/>
        <rFont val="Montserrat"/>
      </rPr>
      <t>very substantially</t>
    </r>
    <r>
      <rPr>
        <sz val="8"/>
        <color rgb="FF14233C"/>
        <rFont val="Montserrat"/>
      </rPr>
      <t xml:space="preserve"> indexed to impact criteria at the fund level (outcomes obtained or actions implemented) (representing 50% or more of variable remuneration)</t>
    </r>
    <r>
      <rPr>
        <sz val="8"/>
        <color rgb="FF14233C"/>
        <rFont val="Montserrat"/>
      </rPr>
      <t xml:space="preserve"> </t>
    </r>
  </si>
  <si>
    <t xml:space="preserve">OR the remuneration of the fund’s managers does not involve any variable component </t>
  </si>
  <si>
    <t>OR (between 15% and 50% for funds created before 2023)</t>
  </si>
  <si>
    <t>E) BONUS</t>
  </si>
  <si>
    <t>33. Does the fund incorporate a mechanism for sharing income or management fees for projects of general interest (associations, foundations, etc.)?</t>
  </si>
  <si>
    <t>No, the fund does not include a mechanism for sharing income or management fees with associations</t>
  </si>
  <si>
    <t>Yes, the fund incorporates a mechanism for sharing income or management fees with associations equivalent to less than 0.5% of assets under management in a “normal” year</t>
  </si>
  <si>
    <t>Yes, the fund incorporates a mechanism for sharing income or management fees with associations equivalent to between 0.5% and 1% of assets under management in a “normal” year</t>
  </si>
  <si>
    <t>Yes, the fund incorporates a mechanism for sharing income or management fees with associations equivalent to more than 1% of assets under management in a “normal” year</t>
  </si>
  <si>
    <t>34. Does the fund organise impact awareness events or impact reporting for investee companies?</t>
  </si>
  <si>
    <t xml:space="preserve">No, the fund does not engage or very irregularly engages in this type of “educational” initiative with its holdings.  </t>
  </si>
  <si>
    <t>Yes, the fund regularly carries out this type of “educational” initiative with its holdings (for more than 30% of holdings each year)</t>
  </si>
  <si>
    <t>Yes, the fund very regularly carries out this type of “educational” initiative with its holdings (for more than 50% of holdings each year)</t>
  </si>
  <si>
    <t>SUMMARY</t>
  </si>
  <si>
    <t>FINAL OUTCOME (%)</t>
  </si>
  <si>
    <t>Position on the scale</t>
  </si>
  <si>
    <t>Section A</t>
  </si>
  <si>
    <t>Change theory (Max = 30)</t>
  </si>
  <si>
    <t>Section B</t>
  </si>
  <si>
    <t>Implementation (Max = 30)</t>
  </si>
  <si>
    <t>Section C</t>
  </si>
  <si>
    <t>Monitoring of outcomes (Max = 30)</t>
  </si>
  <si>
    <t xml:space="preserve">Section D </t>
  </si>
  <si>
    <t>Communication and credibility (Max = 10)</t>
  </si>
  <si>
    <t>Section E</t>
  </si>
  <si>
    <t>Bonus (Max = 5)</t>
  </si>
  <si>
    <t>Final score</t>
  </si>
  <si>
    <t>Total (Maximum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</si>
</sst>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6" x14ac:knownFonts="1">
    <font>
      <sz val="11"/>
      <color theme="1"/>
      <name val="Calibri"/>
      <family val="2"/>
      <scheme val="minor"/>
    </font>
    <font>
      <b/>
      <sz val="14"/>
      <color rgb="FFF53369"/>
      <name val="Montserrat"/>
    </font>
    <font>
      <sz val="8"/>
      <color theme="0"/>
      <name val="Montserrat"/>
    </font>
    <font>
      <b/>
      <sz val="8"/>
      <color rgb="FF14233C"/>
      <name val="Montserrat"/>
    </font>
    <font>
      <b/>
      <sz val="10"/>
      <color rgb="FF14233C"/>
      <name val="Montserrat"/>
    </font>
    <font>
      <b/>
      <sz val="10"/>
      <color theme="0"/>
      <name val="Montserrat"/>
    </font>
    <font>
      <b/>
      <sz val="8"/>
      <name val="Montserrat"/>
    </font>
    <font>
      <sz val="8"/>
      <color rgb="FF14233C"/>
      <name val="Montserrat"/>
    </font>
    <font>
      <b/>
      <sz val="14"/>
      <color rgb="FF02305D"/>
      <name val="Montserrat"/>
    </font>
    <font>
      <b/>
      <sz val="8"/>
      <color rgb="FFEB714C"/>
      <name val="Montserrat"/>
    </font>
    <font>
      <b/>
      <u/>
      <sz val="8"/>
      <color rgb="FF14233C"/>
      <name val="Montserrat"/>
    </font>
    <font>
      <strike/>
      <sz val="8"/>
      <color rgb="FF14233C"/>
      <name val="Montserrat"/>
    </font>
    <font>
      <sz val="8"/>
      <name val="Montserrat"/>
    </font>
    <font>
      <u/>
      <sz val="8"/>
      <color rgb="FF14233C"/>
      <name val="Montserrat"/>
    </font>
    <font>
      <b/>
      <sz val="8"/>
      <color rgb="FF000000"/>
      <name val="Montserrat"/>
    </font>
    <font>
      <b/>
      <sz val="11"/>
      <color theme="1"/>
      <name val="Montserrat"/>
    </font>
    <font>
      <sz val="11"/>
      <color theme="1"/>
      <name val="Montserrat"/>
    </font>
    <font>
      <sz val="8"/>
      <color theme="1"/>
      <name val="Montserrat"/>
    </font>
    <font>
      <sz val="8"/>
      <color rgb="FF000000"/>
      <name val="Montserrat"/>
    </font>
    <font>
      <b/>
      <sz val="8"/>
      <color theme="0"/>
      <name val="Montserrat"/>
    </font>
    <font>
      <b/>
      <sz val="8"/>
      <color rgb="FF02305D"/>
      <name val="Montserrat"/>
    </font>
    <font>
      <sz val="8"/>
      <color rgb="FF02305D"/>
      <name val="Montserrat"/>
    </font>
    <font>
      <b/>
      <u/>
      <sz val="8"/>
      <color rgb="FF02305D"/>
      <name val="Montserrat"/>
    </font>
    <font>
      <b/>
      <i/>
      <sz val="8"/>
      <color rgb="FF02305D"/>
      <name val="Montserrat"/>
    </font>
    <font>
      <b/>
      <sz val="8"/>
      <color rgb="FFF53369"/>
      <name val="Montserrat"/>
    </font>
    <font>
      <b/>
      <sz val="11"/>
      <color rgb="FF02305D"/>
      <name val="Montserrat"/>
    </font>
  </fonts>
  <fills count="12">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02305D"/>
        <bgColor indexed="64"/>
      </patternFill>
    </fill>
    <fill>
      <patternFill patternType="solid">
        <fgColor rgb="FFF53369"/>
        <bgColor indexed="64"/>
      </patternFill>
    </fill>
    <fill>
      <patternFill patternType="solid">
        <fgColor rgb="FF416486"/>
        <bgColor indexed="64"/>
      </patternFill>
    </fill>
    <fill>
      <patternFill patternType="solid">
        <fgColor rgb="FF9AACBE"/>
        <bgColor indexed="64"/>
      </patternFill>
    </fill>
    <fill>
      <patternFill patternType="solid">
        <fgColor rgb="FF6DD6C3"/>
        <bgColor indexed="64"/>
      </patternFill>
    </fill>
    <fill>
      <patternFill patternType="solid">
        <fgColor rgb="FFB1E9DF"/>
        <bgColor indexed="64"/>
      </patternFill>
    </fill>
    <fill>
      <patternFill patternType="solid">
        <fgColor rgb="FFFFDE99"/>
        <bgColor indexed="64"/>
      </patternFill>
    </fill>
    <fill>
      <patternFill patternType="gray0625">
        <fgColor theme="1"/>
        <bgColor theme="0"/>
      </patternFill>
    </fill>
  </fills>
  <borders count="28">
    <border>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5" fillId="4" borderId="13"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7" fillId="2" borderId="0" xfId="0" applyFont="1" applyFill="1" applyAlignment="1">
      <alignment vertical="center" wrapText="1"/>
    </xf>
    <xf numFmtId="0" fontId="3" fillId="2" borderId="0" xfId="0" applyFont="1" applyFill="1" applyAlignment="1">
      <alignment horizontal="center" vertical="center" wrapText="1"/>
    </xf>
    <xf numFmtId="0" fontId="7" fillId="2" borderId="0" xfId="0" applyFont="1" applyFill="1" applyAlignment="1">
      <alignment horizontal="left" vertical="center" wrapText="1"/>
    </xf>
    <xf numFmtId="0" fontId="6" fillId="2" borderId="2" xfId="0" applyFont="1" applyFill="1" applyBorder="1" applyAlignment="1">
      <alignment horizontal="center" vertical="center" wrapText="1"/>
    </xf>
    <xf numFmtId="0" fontId="7" fillId="3" borderId="0" xfId="0" applyFont="1" applyFill="1" applyAlignment="1">
      <alignment vertical="center" wrapText="1"/>
    </xf>
    <xf numFmtId="0" fontId="6" fillId="2" borderId="0" xfId="0" applyFont="1" applyFill="1" applyAlignment="1">
      <alignment vertical="center" wrapText="1"/>
    </xf>
    <xf numFmtId="0" fontId="10" fillId="2" borderId="0" xfId="0" applyFont="1" applyFill="1" applyAlignment="1">
      <alignment horizontal="center" vertical="center" wrapText="1"/>
    </xf>
    <xf numFmtId="4" fontId="3" fillId="2" borderId="0" xfId="0" applyNumberFormat="1" applyFont="1" applyFill="1" applyAlignment="1">
      <alignment vertical="center" wrapText="1"/>
    </xf>
    <xf numFmtId="165" fontId="3" fillId="2" borderId="0" xfId="0" applyNumberFormat="1" applyFont="1" applyFill="1" applyAlignment="1">
      <alignment horizontal="left" vertical="center" wrapText="1"/>
    </xf>
    <xf numFmtId="0" fontId="7" fillId="2" borderId="15" xfId="0" applyFont="1" applyFill="1" applyBorder="1" applyAlignment="1" applyProtection="1">
      <alignment vertical="center" wrapText="1"/>
      <protection locked="0"/>
    </xf>
    <xf numFmtId="4" fontId="7" fillId="2" borderId="0" xfId="0" applyNumberFormat="1" applyFont="1" applyFill="1" applyAlignment="1">
      <alignment vertical="center" wrapText="1"/>
    </xf>
    <xf numFmtId="164" fontId="7" fillId="2" borderId="0" xfId="0" applyNumberFormat="1" applyFont="1" applyFill="1" applyAlignment="1">
      <alignment horizontal="left" vertical="center" wrapText="1"/>
    </xf>
    <xf numFmtId="0" fontId="7" fillId="2" borderId="0" xfId="0" applyFont="1" applyFill="1" applyAlignment="1" applyProtection="1">
      <alignment vertical="center" wrapText="1"/>
      <protection locked="0"/>
    </xf>
    <xf numFmtId="0" fontId="7" fillId="0" borderId="0" xfId="0" applyFont="1" applyAlignment="1">
      <alignment vertical="center" wrapText="1"/>
    </xf>
    <xf numFmtId="164" fontId="3" fillId="2" borderId="0" xfId="0" applyNumberFormat="1" applyFont="1" applyFill="1" applyAlignment="1">
      <alignment horizontal="left" vertical="center" wrapText="1"/>
    </xf>
    <xf numFmtId="0" fontId="7" fillId="2" borderId="0" xfId="0" applyFont="1" applyFill="1" applyAlignment="1">
      <alignment horizontal="right" vertical="center" wrapText="1"/>
    </xf>
    <xf numFmtId="0" fontId="7" fillId="0" borderId="15" xfId="0" applyFont="1" applyBorder="1" applyAlignment="1" applyProtection="1">
      <alignment vertical="center" wrapText="1"/>
      <protection locked="0"/>
    </xf>
    <xf numFmtId="0" fontId="7" fillId="2" borderId="0" xfId="0" applyFont="1" applyFill="1" applyAlignment="1">
      <alignment vertical="center"/>
    </xf>
    <xf numFmtId="0" fontId="15" fillId="2" borderId="0" xfId="0" applyFont="1" applyFill="1"/>
    <xf numFmtId="0" fontId="16" fillId="2" borderId="0" xfId="0" applyFont="1" applyFill="1"/>
    <xf numFmtId="0" fontId="17" fillId="2" borderId="0" xfId="0" applyFont="1" applyFill="1" applyAlignment="1">
      <alignment wrapText="1"/>
    </xf>
    <xf numFmtId="0" fontId="3" fillId="3" borderId="0" xfId="0" applyFont="1" applyFill="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164" fontId="3" fillId="2" borderId="11" xfId="0" applyNumberFormat="1" applyFont="1" applyFill="1" applyBorder="1" applyAlignment="1">
      <alignment vertical="center" wrapText="1"/>
    </xf>
    <xf numFmtId="0" fontId="3" fillId="2" borderId="13" xfId="0" applyFont="1" applyFill="1" applyBorder="1" applyAlignment="1">
      <alignment vertical="center" wrapText="1"/>
    </xf>
    <xf numFmtId="0" fontId="3" fillId="2" borderId="2" xfId="0" applyFont="1" applyFill="1" applyBorder="1" applyAlignment="1">
      <alignment vertical="center" wrapText="1"/>
    </xf>
    <xf numFmtId="0" fontId="7" fillId="2" borderId="2" xfId="0" applyFont="1" applyFill="1" applyBorder="1" applyAlignment="1">
      <alignment vertical="center" wrapText="1"/>
    </xf>
    <xf numFmtId="0" fontId="3" fillId="2" borderId="14" xfId="0" applyFont="1" applyFill="1" applyBorder="1" applyAlignment="1">
      <alignment vertical="center" wrapText="1"/>
    </xf>
    <xf numFmtId="0" fontId="19" fillId="6" borderId="0" xfId="0" applyFont="1" applyFill="1" applyAlignment="1">
      <alignment vertical="center" wrapText="1"/>
    </xf>
    <xf numFmtId="0" fontId="19" fillId="6" borderId="0" xfId="0" applyFont="1" applyFill="1" applyAlignment="1">
      <alignment horizontal="center" vertical="center" wrapText="1"/>
    </xf>
    <xf numFmtId="0" fontId="2" fillId="6" borderId="0" xfId="0" applyFont="1" applyFill="1" applyAlignment="1">
      <alignment vertical="center" wrapText="1"/>
    </xf>
    <xf numFmtId="0" fontId="19" fillId="6" borderId="7" xfId="0" applyFont="1" applyFill="1" applyBorder="1" applyAlignment="1">
      <alignment horizontal="center" vertical="center" wrapText="1"/>
    </xf>
    <xf numFmtId="164" fontId="19" fillId="6" borderId="1"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7" fillId="7" borderId="0" xfId="0" applyFont="1" applyFill="1" applyAlignment="1">
      <alignment vertical="center" wrapText="1"/>
    </xf>
    <xf numFmtId="0" fontId="20" fillId="7" borderId="0" xfId="0" applyFont="1" applyFill="1" applyAlignment="1">
      <alignment vertical="center" wrapText="1"/>
    </xf>
    <xf numFmtId="0" fontId="21" fillId="7" borderId="0" xfId="0" applyFont="1" applyFill="1" applyAlignment="1">
      <alignment horizontal="left" vertical="center" wrapText="1"/>
    </xf>
    <xf numFmtId="0" fontId="21" fillId="7" borderId="0" xfId="0" applyFont="1" applyFill="1" applyAlignment="1">
      <alignment vertical="center" wrapText="1"/>
    </xf>
    <xf numFmtId="0" fontId="22" fillId="7" borderId="13" xfId="0" applyFont="1" applyFill="1" applyBorder="1" applyAlignment="1">
      <alignment horizontal="center" vertical="center" wrapText="1"/>
    </xf>
    <xf numFmtId="164" fontId="20" fillId="7" borderId="2" xfId="0" applyNumberFormat="1"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0" xfId="0" applyFont="1" applyFill="1" applyAlignment="1">
      <alignment vertical="center" wrapText="1"/>
    </xf>
    <xf numFmtId="4" fontId="7" fillId="8" borderId="17" xfId="0" applyNumberFormat="1" applyFont="1" applyFill="1" applyBorder="1" applyAlignment="1">
      <alignment vertical="center" wrapText="1"/>
    </xf>
    <xf numFmtId="0" fontId="7" fillId="9" borderId="0" xfId="0" applyFont="1" applyFill="1" applyAlignment="1">
      <alignment vertical="center" wrapText="1"/>
    </xf>
    <xf numFmtId="0" fontId="7" fillId="9" borderId="0" xfId="0" applyFont="1" applyFill="1" applyAlignment="1">
      <alignment horizontal="left" vertical="center" wrapText="1"/>
    </xf>
    <xf numFmtId="0" fontId="7" fillId="10" borderId="0" xfId="0" applyFont="1" applyFill="1" applyAlignment="1">
      <alignment horizontal="left" vertical="center" wrapText="1"/>
    </xf>
    <xf numFmtId="0" fontId="3" fillId="7" borderId="0" xfId="0" applyFont="1" applyFill="1" applyAlignment="1">
      <alignment horizontal="center" vertical="center" wrapText="1"/>
    </xf>
    <xf numFmtId="0" fontId="10" fillId="7" borderId="4" xfId="0" applyFont="1" applyFill="1" applyBorder="1" applyAlignment="1">
      <alignment horizontal="center" vertical="center" wrapText="1"/>
    </xf>
    <xf numFmtId="164" fontId="3" fillId="7" borderId="5" xfId="0" applyNumberFormat="1" applyFont="1" applyFill="1" applyBorder="1" applyAlignment="1">
      <alignment horizontal="center" vertical="center" wrapText="1"/>
    </xf>
    <xf numFmtId="0" fontId="7" fillId="8" borderId="0" xfId="0" applyFont="1" applyFill="1" applyAlignment="1">
      <alignment horizontal="center" vertical="center" wrapText="1"/>
    </xf>
    <xf numFmtId="0" fontId="11" fillId="8" borderId="0" xfId="0" applyFont="1" applyFill="1" applyAlignment="1">
      <alignment horizontal="center" vertical="center" wrapText="1"/>
    </xf>
    <xf numFmtId="0" fontId="12" fillId="8" borderId="0" xfId="0" applyFont="1" applyFill="1" applyAlignment="1">
      <alignment horizontal="left" vertical="center" wrapText="1"/>
    </xf>
    <xf numFmtId="0" fontId="7" fillId="10" borderId="0" xfId="0" applyFont="1" applyFill="1" applyAlignment="1">
      <alignment vertical="center" wrapText="1"/>
    </xf>
    <xf numFmtId="0" fontId="6" fillId="2" borderId="0" xfId="0" applyFont="1" applyFill="1" applyAlignment="1">
      <alignment vertical="center"/>
    </xf>
    <xf numFmtId="0" fontId="20" fillId="7" borderId="0" xfId="0" applyFont="1" applyFill="1" applyAlignment="1">
      <alignment horizontal="left" vertical="center" wrapText="1"/>
    </xf>
    <xf numFmtId="0" fontId="7" fillId="10" borderId="0" xfId="0" applyFont="1" applyFill="1" applyAlignment="1">
      <alignment horizontal="center" vertical="center" wrapText="1"/>
    </xf>
    <xf numFmtId="0" fontId="12" fillId="8" borderId="0" xfId="0" applyFont="1" applyFill="1" applyAlignment="1">
      <alignment vertical="center" wrapText="1"/>
    </xf>
    <xf numFmtId="0" fontId="20" fillId="7" borderId="0" xfId="0" applyFont="1" applyFill="1" applyAlignment="1">
      <alignment horizontal="center" vertical="center" wrapText="1"/>
    </xf>
    <xf numFmtId="0" fontId="22" fillId="7" borderId="4" xfId="0" applyFont="1" applyFill="1" applyBorder="1" applyAlignment="1">
      <alignment horizontal="center" vertical="center" wrapText="1"/>
    </xf>
    <xf numFmtId="164" fontId="20" fillId="7" borderId="5"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16" fillId="10" borderId="0" xfId="0" applyFont="1" applyFill="1"/>
    <xf numFmtId="0" fontId="18" fillId="8" borderId="0" xfId="0" applyFont="1" applyFill="1" applyAlignment="1">
      <alignment horizontal="center" vertical="center" wrapText="1"/>
    </xf>
    <xf numFmtId="164" fontId="7" fillId="8" borderId="22" xfId="0" applyNumberFormat="1" applyFont="1" applyFill="1" applyBorder="1" applyAlignment="1">
      <alignment horizontal="left" vertical="center" wrapText="1"/>
    </xf>
    <xf numFmtId="164" fontId="19" fillId="6" borderId="8" xfId="0" applyNumberFormat="1" applyFont="1" applyFill="1" applyBorder="1" applyAlignment="1">
      <alignment horizontal="center" vertical="center" wrapText="1"/>
    </xf>
    <xf numFmtId="164" fontId="20" fillId="7" borderId="14" xfId="0" applyNumberFormat="1" applyFont="1" applyFill="1" applyBorder="1" applyAlignment="1">
      <alignment horizontal="center" vertical="center" wrapText="1"/>
    </xf>
    <xf numFmtId="164" fontId="3" fillId="7" borderId="6" xfId="0" applyNumberFormat="1" applyFont="1" applyFill="1" applyBorder="1" applyAlignment="1">
      <alignment horizontal="center" vertical="center" wrapText="1"/>
    </xf>
    <xf numFmtId="164" fontId="19" fillId="6" borderId="5" xfId="0" applyNumberFormat="1" applyFont="1" applyFill="1" applyBorder="1" applyAlignment="1">
      <alignment horizontal="center" vertical="center" wrapText="1"/>
    </xf>
    <xf numFmtId="164" fontId="19" fillId="6" borderId="6" xfId="0" applyNumberFormat="1" applyFont="1" applyFill="1" applyBorder="1" applyAlignment="1">
      <alignment horizontal="center" vertical="center" wrapText="1"/>
    </xf>
    <xf numFmtId="0" fontId="7" fillId="8" borderId="22" xfId="0" applyFont="1" applyFill="1" applyBorder="1" applyAlignment="1">
      <alignment vertical="center" wrapText="1"/>
    </xf>
    <xf numFmtId="164" fontId="20" fillId="7" borderId="6" xfId="0" applyNumberFormat="1" applyFont="1" applyFill="1" applyBorder="1" applyAlignment="1">
      <alignment horizontal="center" vertical="center" wrapText="1"/>
    </xf>
    <xf numFmtId="4" fontId="7" fillId="8" borderId="19" xfId="0" applyNumberFormat="1" applyFont="1" applyFill="1" applyBorder="1" applyAlignment="1">
      <alignment vertical="center" wrapText="1"/>
    </xf>
    <xf numFmtId="0" fontId="7" fillId="8" borderId="23" xfId="0" applyFont="1" applyFill="1" applyBorder="1" applyAlignment="1">
      <alignment vertical="center" wrapText="1"/>
    </xf>
    <xf numFmtId="4" fontId="7" fillId="8" borderId="21" xfId="0" applyNumberFormat="1" applyFont="1" applyFill="1" applyBorder="1" applyAlignment="1">
      <alignment vertical="center" wrapText="1"/>
    </xf>
    <xf numFmtId="0" fontId="7" fillId="8" borderId="25" xfId="0" applyFont="1" applyFill="1" applyBorder="1" applyAlignment="1">
      <alignment vertical="center" wrapText="1"/>
    </xf>
    <xf numFmtId="164" fontId="19" fillId="6" borderId="6" xfId="0" applyNumberFormat="1" applyFont="1" applyFill="1" applyBorder="1" applyAlignment="1">
      <alignment vertical="center" wrapText="1"/>
    </xf>
    <xf numFmtId="0" fontId="0" fillId="0" borderId="15" xfId="0" applyBorder="1"/>
    <xf numFmtId="0" fontId="7" fillId="11" borderId="16" xfId="0" applyFont="1" applyFill="1" applyBorder="1" applyAlignment="1" applyProtection="1">
      <alignment vertical="center" wrapText="1"/>
      <protection locked="0"/>
    </xf>
    <xf numFmtId="0" fontId="14" fillId="2" borderId="0" xfId="0" applyFont="1" applyFill="1" applyAlignment="1">
      <alignment vertical="center" wrapText="1"/>
    </xf>
    <xf numFmtId="0" fontId="18" fillId="2" borderId="0" xfId="0" applyFont="1" applyFill="1" applyAlignment="1">
      <alignment horizontal="center" vertical="center" wrapText="1"/>
    </xf>
    <xf numFmtId="4" fontId="7" fillId="9" borderId="17" xfId="0" applyNumberFormat="1" applyFont="1" applyFill="1" applyBorder="1" applyAlignment="1">
      <alignment vertical="center" wrapText="1"/>
    </xf>
    <xf numFmtId="0" fontId="7" fillId="9" borderId="22" xfId="0" applyFont="1" applyFill="1" applyBorder="1" applyAlignment="1">
      <alignment vertical="center" wrapText="1"/>
    </xf>
    <xf numFmtId="164" fontId="7" fillId="9" borderId="22" xfId="0" applyNumberFormat="1" applyFont="1" applyFill="1" applyBorder="1" applyAlignment="1">
      <alignment horizontal="left" vertical="center" wrapText="1"/>
    </xf>
    <xf numFmtId="0" fontId="20" fillId="8" borderId="0" xfId="0" applyFont="1" applyFill="1" applyAlignment="1">
      <alignment vertical="center" wrapText="1"/>
    </xf>
    <xf numFmtId="0" fontId="21" fillId="8" borderId="0" xfId="0" applyFont="1" applyFill="1" applyAlignment="1">
      <alignment vertical="center" wrapText="1"/>
    </xf>
    <xf numFmtId="0" fontId="21" fillId="10" borderId="0" xfId="0" applyFont="1" applyFill="1" applyAlignment="1">
      <alignment vertical="center" wrapText="1"/>
    </xf>
    <xf numFmtId="0" fontId="20" fillId="9" borderId="0" xfId="0" applyFont="1" applyFill="1" applyAlignment="1">
      <alignment vertical="center" wrapText="1"/>
    </xf>
    <xf numFmtId="0" fontId="20" fillId="8" borderId="0" xfId="0" applyFont="1" applyFill="1" applyAlignment="1">
      <alignment horizontal="left" vertical="center" wrapText="1"/>
    </xf>
    <xf numFmtId="0" fontId="17" fillId="10" borderId="0" xfId="0"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9" fillId="2" borderId="0" xfId="0" applyFont="1" applyFill="1" applyAlignment="1">
      <alignment horizontal="center" vertical="center" wrapText="1"/>
    </xf>
    <xf numFmtId="0" fontId="5" fillId="4" borderId="7"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20" fillId="8" borderId="0" xfId="0" applyFont="1" applyFill="1" applyAlignment="1">
      <alignment horizontal="left" vertical="center" wrapText="1"/>
    </xf>
    <xf numFmtId="0" fontId="7" fillId="8"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164" fontId="7" fillId="8" borderId="23" xfId="0" applyNumberFormat="1" applyFont="1" applyFill="1" applyBorder="1" applyAlignment="1">
      <alignment horizontal="left" vertical="center" wrapText="1"/>
    </xf>
    <xf numFmtId="164" fontId="7" fillId="8" borderId="24" xfId="0" applyNumberFormat="1" applyFont="1" applyFill="1" applyBorder="1" applyAlignment="1">
      <alignment horizontal="left" vertical="center" wrapText="1"/>
    </xf>
    <xf numFmtId="164" fontId="7" fillId="8" borderId="25" xfId="0" applyNumberFormat="1" applyFont="1" applyFill="1" applyBorder="1" applyAlignment="1">
      <alignment horizontal="left" vertical="center" wrapText="1"/>
    </xf>
    <xf numFmtId="0" fontId="7" fillId="2" borderId="15" xfId="0" applyFont="1" applyFill="1" applyBorder="1" applyAlignment="1" applyProtection="1">
      <alignment horizontal="center" vertical="center" wrapText="1"/>
      <protection locked="0"/>
    </xf>
    <xf numFmtId="0" fontId="7" fillId="11" borderId="18" xfId="0" applyFont="1" applyFill="1" applyBorder="1" applyAlignment="1" applyProtection="1">
      <alignment horizontal="right" vertical="center" wrapText="1"/>
      <protection locked="0"/>
    </xf>
    <xf numFmtId="0" fontId="7" fillId="11" borderId="3" xfId="0" applyFont="1" applyFill="1" applyBorder="1" applyAlignment="1" applyProtection="1">
      <alignment horizontal="right" vertical="center" wrapText="1"/>
      <protection locked="0"/>
    </xf>
    <xf numFmtId="0" fontId="7" fillId="11" borderId="20" xfId="0" applyFont="1" applyFill="1" applyBorder="1" applyAlignment="1" applyProtection="1">
      <alignment horizontal="right" vertical="center" wrapText="1"/>
      <protection locked="0"/>
    </xf>
    <xf numFmtId="4" fontId="7" fillId="8" borderId="19" xfId="0" applyNumberFormat="1" applyFont="1" applyFill="1" applyBorder="1" applyAlignment="1">
      <alignment horizontal="right" vertical="center" wrapText="1"/>
    </xf>
    <xf numFmtId="4" fontId="7" fillId="8" borderId="0" xfId="0" applyNumberFormat="1" applyFont="1" applyFill="1" applyAlignment="1">
      <alignment horizontal="right" vertical="center" wrapText="1"/>
    </xf>
    <xf numFmtId="4" fontId="7" fillId="8" borderId="21" xfId="0" applyNumberFormat="1" applyFont="1" applyFill="1" applyBorder="1" applyAlignment="1">
      <alignment horizontal="right" vertical="center" wrapText="1"/>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20" fillId="8" borderId="0" xfId="0" applyFont="1" applyFill="1" applyAlignment="1">
      <alignment vertical="center" wrapText="1"/>
    </xf>
    <xf numFmtId="0" fontId="25" fillId="8" borderId="0" xfId="0" applyFont="1" applyFill="1"/>
    <xf numFmtId="0" fontId="16" fillId="8" borderId="0" xfId="0" applyFont="1" applyFill="1"/>
    <xf numFmtId="0" fontId="7" fillId="8" borderId="0" xfId="0" applyFont="1" applyFill="1" applyAlignment="1">
      <alignment horizontal="right" vertical="center" wrapText="1"/>
    </xf>
  </cellXfs>
  <cellStyles count="1">
    <cellStyle name="Normal" xfId="0" builtinId="0"/>
  </cellStyles>
  <dxfs count="0"/>
  <tableStyles count="0" defaultTableStyle="TableStyleMedium2" defaultPivotStyle="PivotStyleLight16"/>
  <colors>
    <mruColors>
      <color rgb="FF02305D"/>
      <color rgb="FFF53369"/>
      <color rgb="FFB1E9DF"/>
      <color rgb="FF6DD6C3"/>
      <color rgb="FFFFDE99"/>
      <color rgb="FF9AACBE"/>
      <color rgb="FF416486"/>
      <color rgb="FF9FE0EB"/>
      <color rgb="FFCFF0F5"/>
      <color rgb="FFCF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ge%20de%20r&#233;sulta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ge de résultats"/>
    </sheetNames>
    <sheetDataSet>
      <sheetData sheetId="0"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31"/>
  <sheetViews>
    <sheetView zoomScale="120" zoomScaleNormal="120" workbookViewId="0">
      <pane xSplit="1" ySplit="8" topLeftCell="D121" activePane="bottomRight" state="frozen"/>
      <selection activeCell="A5" sqref="A5"/>
      <selection pane="topRight" activeCell="B5" sqref="B5"/>
      <selection pane="bottomLeft" activeCell="A9" sqref="A9"/>
      <selection pane="bottomRight" activeCell="J14" sqref="J14"/>
    </sheetView>
  </sheetViews>
  <sheetFormatPr baseColWidth="10" defaultColWidth="11.453125" defaultRowHeight="12.5" outlineLevelCol="1" x14ac:dyDescent="0.35"/>
  <cols>
    <col min="1" max="1" width="35.7265625" style="16" customWidth="1"/>
    <col min="2" max="2" width="25.81640625" style="11" customWidth="1" outlineLevel="1"/>
    <col min="3" max="3" width="28.1796875" style="11" customWidth="1" outlineLevel="1"/>
    <col min="4" max="4" width="33" style="11" customWidth="1" outlineLevel="1"/>
    <col min="5" max="5" width="29.1796875" style="11" customWidth="1" outlineLevel="1"/>
    <col min="6" max="6" width="11" style="11" customWidth="1" outlineLevel="1"/>
    <col min="7" max="7" width="3" style="11" customWidth="1" outlineLevel="1"/>
    <col min="8" max="8" width="10.54296875" style="11" customWidth="1"/>
    <col min="9" max="9" width="3.1796875" style="11" customWidth="1"/>
    <col min="10" max="10" width="32.7265625" style="11" customWidth="1"/>
    <col min="11" max="11" width="17.81640625" style="11" customWidth="1"/>
    <col min="12" max="12" width="12.54296875" style="11" customWidth="1"/>
    <col min="13" max="13" width="4.453125" style="11" customWidth="1"/>
    <col min="14" max="14" width="32.453125" style="11" customWidth="1"/>
    <col min="15" max="97" width="11.453125" style="11"/>
    <col min="98" max="98" width="3.7265625" style="11" customWidth="1"/>
    <col min="99" max="105" width="11.453125" style="11" hidden="1" customWidth="1"/>
    <col min="106" max="16384" width="11.453125" style="11"/>
  </cols>
  <sheetData>
    <row r="1" spans="1:14" ht="17.149999999999999" customHeight="1" x14ac:dyDescent="0.35">
      <c r="A1" s="8"/>
      <c r="B1" s="106"/>
      <c r="C1" s="106"/>
      <c r="D1" s="106"/>
      <c r="E1" s="10"/>
      <c r="F1" s="10"/>
      <c r="G1" s="9"/>
      <c r="J1" s="107"/>
      <c r="K1" s="107"/>
      <c r="L1" s="107"/>
    </row>
    <row r="2" spans="1:14" ht="79" customHeight="1" x14ac:dyDescent="0.35">
      <c r="A2" s="8" t="e" vm="1">
        <v>#VALUE!</v>
      </c>
      <c r="B2" s="114" t="s">
        <v>0</v>
      </c>
      <c r="C2" s="114"/>
      <c r="D2" s="115" t="s">
        <v>1</v>
      </c>
      <c r="E2" s="115"/>
      <c r="F2" s="13"/>
      <c r="G2" s="13"/>
      <c r="H2" s="13"/>
      <c r="I2" s="13"/>
      <c r="J2" s="13"/>
      <c r="K2" s="13"/>
      <c r="L2" s="13"/>
    </row>
    <row r="3" spans="1:14" x14ac:dyDescent="0.35">
      <c r="A3" s="8"/>
      <c r="B3" s="108"/>
      <c r="C3" s="108"/>
      <c r="D3" s="13"/>
      <c r="E3" s="13"/>
      <c r="F3" s="13"/>
      <c r="G3" s="13"/>
    </row>
    <row r="4" spans="1:14" ht="13" thickBot="1" x14ac:dyDescent="0.4">
      <c r="A4" s="14"/>
    </row>
    <row r="5" spans="1:14" ht="15" x14ac:dyDescent="0.35">
      <c r="A5" s="109" t="s">
        <v>2</v>
      </c>
      <c r="B5" s="120" t="s">
        <v>3</v>
      </c>
      <c r="C5" s="120"/>
      <c r="D5" s="120"/>
      <c r="E5" s="120"/>
      <c r="F5" s="1"/>
      <c r="G5" s="2"/>
      <c r="H5" s="120" t="s">
        <v>4</v>
      </c>
      <c r="I5" s="120"/>
      <c r="J5" s="120" t="s">
        <v>5</v>
      </c>
      <c r="K5" s="120" t="s">
        <v>6</v>
      </c>
      <c r="L5" s="111" t="s">
        <v>7</v>
      </c>
      <c r="N5" s="116" t="s">
        <v>8</v>
      </c>
    </row>
    <row r="6" spans="1:14" ht="15.5" thickBot="1" x14ac:dyDescent="0.4">
      <c r="A6" s="110"/>
      <c r="B6" s="5">
        <v>0</v>
      </c>
      <c r="C6" s="5">
        <v>1</v>
      </c>
      <c r="D6" s="5">
        <v>2</v>
      </c>
      <c r="E6" s="5">
        <v>3</v>
      </c>
      <c r="F6" s="5"/>
      <c r="G6" s="6"/>
      <c r="H6" s="121"/>
      <c r="I6" s="121"/>
      <c r="J6" s="121"/>
      <c r="K6" s="121"/>
      <c r="L6" s="112"/>
      <c r="N6" s="117"/>
    </row>
    <row r="7" spans="1:14" ht="15.5" thickBot="1" x14ac:dyDescent="0.4">
      <c r="A7" s="7"/>
      <c r="B7" s="3"/>
      <c r="C7" s="3"/>
      <c r="D7" s="3"/>
      <c r="E7" s="3"/>
      <c r="F7" s="3"/>
      <c r="G7" s="3"/>
      <c r="H7" s="4"/>
      <c r="I7" s="4"/>
      <c r="J7" s="4"/>
      <c r="K7" s="4"/>
      <c r="L7" s="113"/>
    </row>
    <row r="8" spans="1:14" ht="23.65" customHeight="1" thickBot="1" x14ac:dyDescent="0.4">
      <c r="A8" s="8"/>
      <c r="B8" s="12">
        <v>0</v>
      </c>
      <c r="C8" s="12">
        <v>1</v>
      </c>
      <c r="D8" s="12">
        <v>2</v>
      </c>
      <c r="E8" s="12">
        <v>3</v>
      </c>
    </row>
    <row r="9" spans="1:14" ht="19.5" customHeight="1" x14ac:dyDescent="0.35">
      <c r="A9" s="44" t="s">
        <v>9</v>
      </c>
      <c r="B9" s="45">
        <v>0</v>
      </c>
      <c r="C9" s="45">
        <v>1</v>
      </c>
      <c r="D9" s="45">
        <v>2</v>
      </c>
      <c r="E9" s="45">
        <v>3</v>
      </c>
      <c r="F9" s="46"/>
      <c r="G9" s="46"/>
      <c r="H9" s="46"/>
      <c r="I9" s="46"/>
      <c r="J9" s="47" t="s">
        <v>10</v>
      </c>
      <c r="K9" s="48">
        <f>K10+K28</f>
        <v>0</v>
      </c>
      <c r="L9" s="81">
        <f>L10+L28</f>
        <v>30</v>
      </c>
    </row>
    <row r="10" spans="1:14" ht="21.75" customHeight="1" thickBot="1" x14ac:dyDescent="0.4">
      <c r="A10" s="52" t="s">
        <v>11</v>
      </c>
      <c r="B10" s="53"/>
      <c r="C10" s="53"/>
      <c r="D10" s="53"/>
      <c r="E10" s="54"/>
      <c r="F10" s="54"/>
      <c r="G10" s="54"/>
      <c r="H10" s="54"/>
      <c r="I10" s="54"/>
      <c r="J10" s="55" t="s">
        <v>12</v>
      </c>
      <c r="K10" s="56">
        <f>K12 + K14 +K16+K18+K22+K24</f>
        <v>0</v>
      </c>
      <c r="L10" s="82">
        <f>SUM(L12:L25)</f>
        <v>12</v>
      </c>
    </row>
    <row r="11" spans="1:14" ht="12" customHeight="1" x14ac:dyDescent="0.35">
      <c r="J11" s="17"/>
      <c r="K11" s="18"/>
      <c r="L11" s="19"/>
    </row>
    <row r="12" spans="1:14" ht="94.5" customHeight="1" x14ac:dyDescent="0.35">
      <c r="A12" s="100" t="s">
        <v>13</v>
      </c>
      <c r="B12" s="57" t="s">
        <v>14</v>
      </c>
      <c r="C12" s="57"/>
      <c r="D12" s="58" t="s">
        <v>15</v>
      </c>
      <c r="E12" s="57"/>
      <c r="F12" s="57"/>
      <c r="G12" s="58"/>
      <c r="H12" s="58">
        <v>1</v>
      </c>
      <c r="I12" s="58"/>
      <c r="J12" s="94"/>
      <c r="K12" s="59">
        <f>H12*J12</f>
        <v>0</v>
      </c>
      <c r="L12" s="80">
        <v>2</v>
      </c>
      <c r="N12" s="20"/>
    </row>
    <row r="13" spans="1:14" ht="12" customHeight="1" x14ac:dyDescent="0.35">
      <c r="J13" s="17"/>
      <c r="K13" s="18"/>
      <c r="L13" s="19"/>
    </row>
    <row r="14" spans="1:14" ht="102.75" customHeight="1" x14ac:dyDescent="0.35">
      <c r="A14" s="100" t="s">
        <v>16</v>
      </c>
      <c r="B14" s="58" t="s">
        <v>17</v>
      </c>
      <c r="C14" s="58" t="s">
        <v>18</v>
      </c>
      <c r="D14" s="57" t="s">
        <v>19</v>
      </c>
      <c r="E14" s="57"/>
      <c r="F14" s="57"/>
      <c r="G14" s="58"/>
      <c r="H14" s="58">
        <v>1</v>
      </c>
      <c r="I14" s="58"/>
      <c r="J14" s="94">
        <v>0</v>
      </c>
      <c r="K14" s="59">
        <f>H14*J14</f>
        <v>0</v>
      </c>
      <c r="L14" s="80">
        <v>2</v>
      </c>
      <c r="N14" s="20"/>
    </row>
    <row r="15" spans="1:14" ht="11.5" customHeight="1" x14ac:dyDescent="0.35">
      <c r="C15" s="13"/>
      <c r="D15" s="13"/>
      <c r="E15" s="13"/>
      <c r="F15" s="13"/>
      <c r="K15" s="21"/>
      <c r="L15" s="22"/>
    </row>
    <row r="16" spans="1:14" ht="72.75" customHeight="1" x14ac:dyDescent="0.35">
      <c r="A16" s="100" t="s">
        <v>20</v>
      </c>
      <c r="B16" s="58" t="s">
        <v>21</v>
      </c>
      <c r="C16" s="58" t="s">
        <v>22</v>
      </c>
      <c r="D16" s="58" t="s">
        <v>23</v>
      </c>
      <c r="E16" s="57"/>
      <c r="F16" s="57"/>
      <c r="G16" s="58"/>
      <c r="H16" s="58">
        <v>1</v>
      </c>
      <c r="I16" s="58"/>
      <c r="J16" s="94">
        <v>0</v>
      </c>
      <c r="K16" s="59">
        <f>H16*J16</f>
        <v>0</v>
      </c>
      <c r="L16" s="80">
        <v>2</v>
      </c>
      <c r="N16" s="20"/>
    </row>
    <row r="17" spans="1:14" ht="12" customHeight="1" x14ac:dyDescent="0.35">
      <c r="C17" s="13"/>
      <c r="D17" s="13"/>
      <c r="E17" s="13"/>
      <c r="F17" s="13"/>
      <c r="K17" s="21"/>
      <c r="L17" s="22"/>
    </row>
    <row r="18" spans="1:14" ht="154.5" customHeight="1" x14ac:dyDescent="0.35">
      <c r="A18" s="100" t="s">
        <v>24</v>
      </c>
      <c r="B18" s="58" t="s">
        <v>25</v>
      </c>
      <c r="C18" s="57" t="s">
        <v>26</v>
      </c>
      <c r="D18" s="57" t="s">
        <v>27</v>
      </c>
      <c r="E18" s="57"/>
      <c r="F18" s="57"/>
      <c r="G18" s="58"/>
      <c r="H18" s="58">
        <v>1</v>
      </c>
      <c r="I18" s="58"/>
      <c r="J18" s="94">
        <v>0</v>
      </c>
      <c r="K18" s="59">
        <f>H18*J18</f>
        <v>0</v>
      </c>
      <c r="L18" s="80">
        <v>2</v>
      </c>
      <c r="N18" s="20"/>
    </row>
    <row r="19" spans="1:14" ht="14.5" customHeight="1" x14ac:dyDescent="0.35">
      <c r="C19" s="13"/>
      <c r="D19" s="13"/>
      <c r="E19" s="13"/>
      <c r="F19" s="13"/>
      <c r="K19" s="21"/>
      <c r="L19" s="22"/>
    </row>
    <row r="20" spans="1:14" ht="117.65" customHeight="1" x14ac:dyDescent="0.35">
      <c r="A20" s="103" t="s">
        <v>28</v>
      </c>
      <c r="B20" s="60" t="s">
        <v>29</v>
      </c>
      <c r="C20" s="61" t="s">
        <v>30</v>
      </c>
      <c r="D20" s="61" t="s">
        <v>31</v>
      </c>
      <c r="E20" s="61"/>
      <c r="F20" s="61"/>
      <c r="G20" s="60"/>
      <c r="H20" s="60">
        <v>0</v>
      </c>
      <c r="I20" s="60"/>
      <c r="J20" s="94">
        <v>0</v>
      </c>
      <c r="K20" s="97">
        <f>H20*J20</f>
        <v>0</v>
      </c>
      <c r="L20" s="99"/>
      <c r="N20" s="20"/>
    </row>
    <row r="21" spans="1:14" x14ac:dyDescent="0.35">
      <c r="C21" s="13"/>
      <c r="D21" s="13"/>
      <c r="E21" s="13"/>
      <c r="F21" s="13"/>
      <c r="K21" s="21"/>
      <c r="L21" s="22"/>
    </row>
    <row r="22" spans="1:14" ht="113.25" customHeight="1" x14ac:dyDescent="0.35">
      <c r="A22" s="100" t="s">
        <v>32</v>
      </c>
      <c r="B22" s="57" t="s">
        <v>33</v>
      </c>
      <c r="C22" s="57"/>
      <c r="D22" s="62" t="s">
        <v>34</v>
      </c>
      <c r="E22" s="57"/>
      <c r="F22" s="57"/>
      <c r="G22" s="58"/>
      <c r="H22" s="58">
        <v>1</v>
      </c>
      <c r="I22" s="58"/>
      <c r="J22" s="94">
        <v>0</v>
      </c>
      <c r="K22" s="59">
        <f>H22*J22</f>
        <v>0</v>
      </c>
      <c r="L22" s="80">
        <v>2</v>
      </c>
      <c r="N22" s="20"/>
    </row>
    <row r="23" spans="1:14" ht="8.5" customHeight="1" x14ac:dyDescent="0.35">
      <c r="C23" s="13"/>
      <c r="D23" s="13"/>
      <c r="E23" s="13"/>
      <c r="F23" s="13"/>
      <c r="K23" s="21"/>
      <c r="L23" s="22"/>
    </row>
    <row r="24" spans="1:14" ht="85.5" customHeight="1" x14ac:dyDescent="0.35">
      <c r="A24" s="100" t="s">
        <v>35</v>
      </c>
      <c r="B24" s="57" t="s">
        <v>36</v>
      </c>
      <c r="C24" s="58"/>
      <c r="D24" s="62" t="s">
        <v>37</v>
      </c>
      <c r="E24" s="57"/>
      <c r="F24" s="57"/>
      <c r="G24" s="58"/>
      <c r="H24" s="58">
        <v>1</v>
      </c>
      <c r="I24" s="58"/>
      <c r="J24" s="94">
        <v>0</v>
      </c>
      <c r="K24" s="59">
        <f>H24*J24</f>
        <v>0</v>
      </c>
      <c r="L24" s="80">
        <v>2</v>
      </c>
      <c r="N24" s="20"/>
    </row>
    <row r="25" spans="1:14" hidden="1" x14ac:dyDescent="0.35">
      <c r="C25" s="13"/>
      <c r="D25" s="13"/>
      <c r="E25" s="13"/>
      <c r="F25" s="13"/>
      <c r="K25" s="21"/>
    </row>
    <row r="26" spans="1:14" hidden="1" x14ac:dyDescent="0.35"/>
    <row r="27" spans="1:14" ht="11.15" customHeight="1" thickBot="1" x14ac:dyDescent="0.4">
      <c r="B27" s="13"/>
      <c r="D27" s="13"/>
      <c r="E27" s="13"/>
      <c r="F27" s="13"/>
      <c r="K27" s="21"/>
      <c r="L27" s="22"/>
    </row>
    <row r="28" spans="1:14" ht="52" customHeight="1" thickBot="1" x14ac:dyDescent="0.4">
      <c r="A28" s="71" t="s">
        <v>38</v>
      </c>
      <c r="B28" s="63">
        <v>0</v>
      </c>
      <c r="C28" s="63">
        <v>1</v>
      </c>
      <c r="D28" s="63">
        <v>2</v>
      </c>
      <c r="E28" s="63">
        <v>3</v>
      </c>
      <c r="F28" s="51"/>
      <c r="G28" s="51"/>
      <c r="H28" s="51"/>
      <c r="I28" s="51"/>
      <c r="J28" s="64" t="s">
        <v>39</v>
      </c>
      <c r="K28" s="65">
        <f>K30+K32+K41+K43+K45+K47+K49</f>
        <v>0</v>
      </c>
      <c r="L28" s="83">
        <f>SUM(L30:L49)</f>
        <v>18</v>
      </c>
    </row>
    <row r="29" spans="1:14" x14ac:dyDescent="0.35">
      <c r="J29" s="17"/>
      <c r="K29" s="18"/>
      <c r="L29" s="25"/>
    </row>
    <row r="30" spans="1:14" ht="75" customHeight="1" x14ac:dyDescent="0.35">
      <c r="A30" s="100" t="s">
        <v>40</v>
      </c>
      <c r="B30" s="57" t="s">
        <v>41</v>
      </c>
      <c r="C30" s="66" t="s">
        <v>42</v>
      </c>
      <c r="D30" s="62" t="s">
        <v>43</v>
      </c>
      <c r="E30" s="67"/>
      <c r="F30" s="67"/>
      <c r="G30" s="58"/>
      <c r="H30" s="58">
        <v>2</v>
      </c>
      <c r="I30" s="58"/>
      <c r="J30" s="94">
        <v>0</v>
      </c>
      <c r="K30" s="59">
        <f>H30*J30</f>
        <v>0</v>
      </c>
      <c r="L30" s="80">
        <v>4</v>
      </c>
      <c r="N30" s="20"/>
    </row>
    <row r="31" spans="1:14" ht="11.5" customHeight="1" x14ac:dyDescent="0.35">
      <c r="B31" s="13"/>
      <c r="D31" s="13"/>
      <c r="E31" s="13"/>
      <c r="F31" s="13"/>
      <c r="H31" s="26"/>
      <c r="K31" s="21"/>
    </row>
    <row r="32" spans="1:14" ht="25" customHeight="1" x14ac:dyDescent="0.35">
      <c r="A32" s="118" t="s">
        <v>44</v>
      </c>
      <c r="B32" s="119" t="s">
        <v>45</v>
      </c>
      <c r="C32" s="119" t="s">
        <v>46</v>
      </c>
      <c r="D32" s="119" t="s">
        <v>47</v>
      </c>
      <c r="E32" s="119" t="s">
        <v>48</v>
      </c>
      <c r="F32" s="66"/>
      <c r="G32" s="58"/>
      <c r="H32" s="137">
        <v>1</v>
      </c>
      <c r="I32" s="58"/>
      <c r="J32" s="126">
        <v>0</v>
      </c>
      <c r="K32" s="129">
        <f>H32*J32</f>
        <v>0</v>
      </c>
      <c r="L32" s="122">
        <v>3</v>
      </c>
      <c r="N32" s="125"/>
    </row>
    <row r="33" spans="1:39" x14ac:dyDescent="0.35">
      <c r="A33" s="118"/>
      <c r="B33" s="119"/>
      <c r="C33" s="119"/>
      <c r="D33" s="119"/>
      <c r="E33" s="119"/>
      <c r="F33" s="66"/>
      <c r="G33" s="58"/>
      <c r="H33" s="137"/>
      <c r="I33" s="58"/>
      <c r="J33" s="127"/>
      <c r="K33" s="130"/>
      <c r="L33" s="123"/>
      <c r="N33" s="125"/>
    </row>
    <row r="34" spans="1:39" x14ac:dyDescent="0.35">
      <c r="A34" s="118"/>
      <c r="B34" s="119"/>
      <c r="C34" s="119"/>
      <c r="D34" s="119"/>
      <c r="E34" s="119"/>
      <c r="F34" s="66"/>
      <c r="G34" s="58"/>
      <c r="H34" s="137"/>
      <c r="I34" s="58"/>
      <c r="J34" s="127"/>
      <c r="K34" s="130"/>
      <c r="L34" s="123"/>
      <c r="N34" s="125"/>
    </row>
    <row r="35" spans="1:39" x14ac:dyDescent="0.35">
      <c r="A35" s="118"/>
      <c r="B35" s="119"/>
      <c r="C35" s="119"/>
      <c r="D35" s="119"/>
      <c r="E35" s="119"/>
      <c r="F35" s="66"/>
      <c r="G35" s="58"/>
      <c r="H35" s="137"/>
      <c r="I35" s="58"/>
      <c r="J35" s="127"/>
      <c r="K35" s="130"/>
      <c r="L35" s="123"/>
      <c r="N35" s="125"/>
    </row>
    <row r="36" spans="1:39" x14ac:dyDescent="0.35">
      <c r="A36" s="118"/>
      <c r="B36" s="119"/>
      <c r="C36" s="119"/>
      <c r="D36" s="119"/>
      <c r="E36" s="119"/>
      <c r="F36" s="66"/>
      <c r="G36" s="58"/>
      <c r="H36" s="137"/>
      <c r="I36" s="58"/>
      <c r="J36" s="127"/>
      <c r="K36" s="130"/>
      <c r="L36" s="123"/>
      <c r="N36" s="125"/>
    </row>
    <row r="37" spans="1:39" ht="102.75" customHeight="1" x14ac:dyDescent="0.35">
      <c r="A37" s="118"/>
      <c r="B37" s="119"/>
      <c r="C37" s="119"/>
      <c r="D37" s="119"/>
      <c r="E37" s="119"/>
      <c r="F37" s="66"/>
      <c r="G37" s="58"/>
      <c r="H37" s="137"/>
      <c r="I37" s="58"/>
      <c r="J37" s="128"/>
      <c r="K37" s="131"/>
      <c r="L37" s="124"/>
      <c r="N37" s="125"/>
    </row>
    <row r="38" spans="1:39" x14ac:dyDescent="0.35">
      <c r="B38" s="13"/>
      <c r="D38" s="13"/>
      <c r="E38" s="13"/>
      <c r="F38" s="13"/>
      <c r="K38" s="21"/>
    </row>
    <row r="39" spans="1:39" s="24" customFormat="1" ht="75" customHeight="1" x14ac:dyDescent="0.35">
      <c r="A39" s="103" t="s">
        <v>49</v>
      </c>
      <c r="B39" s="61" t="s">
        <v>50</v>
      </c>
      <c r="C39" s="60" t="s">
        <v>51</v>
      </c>
      <c r="D39" s="61" t="s">
        <v>52</v>
      </c>
      <c r="E39" s="61"/>
      <c r="F39" s="61"/>
      <c r="G39" s="60"/>
      <c r="H39" s="60">
        <v>0</v>
      </c>
      <c r="I39" s="60"/>
      <c r="J39" s="94">
        <v>0</v>
      </c>
      <c r="K39" s="97">
        <f>H39*J39</f>
        <v>0</v>
      </c>
      <c r="L39" s="98">
        <v>0</v>
      </c>
      <c r="N39" s="27"/>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row>
    <row r="40" spans="1:39" x14ac:dyDescent="0.35">
      <c r="B40" s="13"/>
      <c r="D40" s="13"/>
      <c r="E40" s="13"/>
      <c r="F40" s="13"/>
      <c r="K40" s="21"/>
    </row>
    <row r="41" spans="1:39" ht="90" customHeight="1" x14ac:dyDescent="0.35">
      <c r="A41" s="100" t="s">
        <v>53</v>
      </c>
      <c r="B41" s="57" t="s">
        <v>54</v>
      </c>
      <c r="C41" s="57"/>
      <c r="D41" s="62" t="s">
        <v>55</v>
      </c>
      <c r="E41" s="57"/>
      <c r="F41" s="57"/>
      <c r="G41" s="58"/>
      <c r="H41" s="58">
        <v>1</v>
      </c>
      <c r="I41" s="58"/>
      <c r="J41" s="94">
        <v>0</v>
      </c>
      <c r="K41" s="59">
        <f>H41*J41</f>
        <v>0</v>
      </c>
      <c r="L41" s="80">
        <v>2</v>
      </c>
      <c r="N41" s="20"/>
    </row>
    <row r="42" spans="1:39" x14ac:dyDescent="0.35">
      <c r="K42" s="21"/>
    </row>
    <row r="43" spans="1:39" ht="66" customHeight="1" x14ac:dyDescent="0.35">
      <c r="A43" s="100" t="s">
        <v>56</v>
      </c>
      <c r="B43" s="57" t="s">
        <v>57</v>
      </c>
      <c r="C43" s="66" t="s">
        <v>58</v>
      </c>
      <c r="D43" s="57" t="s">
        <v>59</v>
      </c>
      <c r="E43" s="57"/>
      <c r="F43" s="57"/>
      <c r="G43" s="58"/>
      <c r="H43" s="58">
        <v>1</v>
      </c>
      <c r="I43" s="58"/>
      <c r="J43" s="94">
        <v>0</v>
      </c>
      <c r="K43" s="59">
        <f>H43*J43</f>
        <v>0</v>
      </c>
      <c r="L43" s="80">
        <v>2</v>
      </c>
      <c r="N43" s="20"/>
    </row>
    <row r="44" spans="1:39" x14ac:dyDescent="0.35">
      <c r="C44" s="13"/>
      <c r="D44" s="13"/>
      <c r="E44" s="13"/>
      <c r="F44" s="13"/>
      <c r="K44" s="21"/>
    </row>
    <row r="45" spans="1:39" ht="78" customHeight="1" x14ac:dyDescent="0.35">
      <c r="A45" s="100" t="s">
        <v>60</v>
      </c>
      <c r="B45" s="57" t="s">
        <v>61</v>
      </c>
      <c r="C45" s="66" t="s">
        <v>62</v>
      </c>
      <c r="D45" s="57" t="s">
        <v>63</v>
      </c>
      <c r="E45" s="57" t="s">
        <v>64</v>
      </c>
      <c r="F45" s="57"/>
      <c r="G45" s="58"/>
      <c r="H45" s="58">
        <v>1</v>
      </c>
      <c r="I45" s="58"/>
      <c r="J45" s="94">
        <v>0</v>
      </c>
      <c r="K45" s="59">
        <f>H45*J45</f>
        <v>0</v>
      </c>
      <c r="L45" s="80">
        <f>3*H45</f>
        <v>3</v>
      </c>
      <c r="N45" s="20"/>
    </row>
    <row r="46" spans="1:39" ht="8.5" customHeight="1" x14ac:dyDescent="0.35">
      <c r="B46" s="13"/>
      <c r="D46" s="13"/>
      <c r="E46" s="13"/>
      <c r="F46" s="13"/>
      <c r="K46" s="21"/>
    </row>
    <row r="47" spans="1:39" ht="84" customHeight="1" x14ac:dyDescent="0.35">
      <c r="A47" s="100" t="s">
        <v>65</v>
      </c>
      <c r="B47" s="57" t="s">
        <v>66</v>
      </c>
      <c r="C47" s="57" t="s">
        <v>67</v>
      </c>
      <c r="D47" s="57" t="s">
        <v>68</v>
      </c>
      <c r="E47" s="58"/>
      <c r="F47" s="58"/>
      <c r="G47" s="58"/>
      <c r="H47" s="58">
        <v>1</v>
      </c>
      <c r="I47" s="58"/>
      <c r="J47" s="94">
        <v>0</v>
      </c>
      <c r="K47" s="59">
        <f>H47*J47</f>
        <v>0</v>
      </c>
      <c r="L47" s="80">
        <v>2</v>
      </c>
      <c r="N47" s="20"/>
    </row>
    <row r="48" spans="1:39" ht="9.65" customHeight="1" x14ac:dyDescent="0.35">
      <c r="B48" s="13"/>
      <c r="D48" s="13"/>
      <c r="E48" s="13"/>
      <c r="F48" s="13"/>
      <c r="K48" s="21"/>
      <c r="L48" s="22"/>
    </row>
    <row r="49" spans="1:14" ht="115" customHeight="1" x14ac:dyDescent="0.35">
      <c r="A49" s="100" t="s">
        <v>69</v>
      </c>
      <c r="B49" s="68" t="s">
        <v>70</v>
      </c>
      <c r="C49" s="68" t="s">
        <v>71</v>
      </c>
      <c r="D49" s="68" t="s">
        <v>72</v>
      </c>
      <c r="E49" s="57"/>
      <c r="F49" s="57"/>
      <c r="G49" s="58"/>
      <c r="H49" s="58">
        <v>1</v>
      </c>
      <c r="I49" s="58"/>
      <c r="J49" s="94">
        <v>0</v>
      </c>
      <c r="K49" s="59">
        <f>H49*J49</f>
        <v>0</v>
      </c>
      <c r="L49" s="80">
        <v>2</v>
      </c>
      <c r="N49" s="20"/>
    </row>
    <row r="50" spans="1:14" ht="13" thickBot="1" x14ac:dyDescent="0.4">
      <c r="K50" s="21"/>
    </row>
    <row r="51" spans="1:14" ht="20.25" customHeight="1" thickBot="1" x14ac:dyDescent="0.4">
      <c r="A51" s="44" t="s">
        <v>73</v>
      </c>
      <c r="B51" s="45">
        <v>0</v>
      </c>
      <c r="C51" s="45">
        <v>1</v>
      </c>
      <c r="D51" s="45">
        <v>2</v>
      </c>
      <c r="E51" s="45">
        <v>3</v>
      </c>
      <c r="F51" s="45"/>
      <c r="G51" s="46"/>
      <c r="H51" s="46"/>
      <c r="I51" s="46"/>
      <c r="J51" s="49" t="s">
        <v>74</v>
      </c>
      <c r="K51" s="84">
        <f>K53+K55+K69+K71+K73</f>
        <v>0</v>
      </c>
      <c r="L51" s="85">
        <f>SUM(L53:L74)</f>
        <v>30</v>
      </c>
    </row>
    <row r="52" spans="1:14" ht="8.15" customHeight="1" x14ac:dyDescent="0.35">
      <c r="K52" s="21"/>
    </row>
    <row r="53" spans="1:14" ht="93.75" customHeight="1" x14ac:dyDescent="0.35">
      <c r="A53" s="100" t="s">
        <v>75</v>
      </c>
      <c r="B53" s="58" t="s">
        <v>76</v>
      </c>
      <c r="C53" s="58" t="s">
        <v>77</v>
      </c>
      <c r="D53" s="69" t="s">
        <v>78</v>
      </c>
      <c r="E53" s="69" t="s">
        <v>79</v>
      </c>
      <c r="F53" s="58"/>
      <c r="G53" s="58"/>
      <c r="H53" s="58">
        <v>2</v>
      </c>
      <c r="I53" s="58"/>
      <c r="J53" s="94">
        <v>0</v>
      </c>
      <c r="K53" s="59">
        <f>H53*J53</f>
        <v>0</v>
      </c>
      <c r="L53" s="80">
        <f>6</f>
        <v>6</v>
      </c>
      <c r="N53" s="20"/>
    </row>
    <row r="54" spans="1:14" ht="9.65" customHeight="1" x14ac:dyDescent="0.35">
      <c r="K54" s="21"/>
    </row>
    <row r="55" spans="1:14" ht="89.25" customHeight="1" x14ac:dyDescent="0.35">
      <c r="A55" s="100" t="s">
        <v>80</v>
      </c>
      <c r="B55" s="58"/>
      <c r="C55" s="57"/>
      <c r="D55" s="57"/>
      <c r="E55" s="57"/>
      <c r="F55" s="57"/>
      <c r="G55" s="58"/>
      <c r="H55" s="58">
        <v>2</v>
      </c>
      <c r="I55" s="58"/>
      <c r="J55" s="94"/>
      <c r="K55" s="59">
        <f>SUM(J57,J59,J61,J63,J65,J67)</f>
        <v>0</v>
      </c>
      <c r="L55" s="80">
        <v>18</v>
      </c>
      <c r="N55" s="20"/>
    </row>
    <row r="56" spans="1:14" ht="9" customHeight="1" x14ac:dyDescent="0.35">
      <c r="C56" s="13"/>
      <c r="D56" s="13"/>
      <c r="E56" s="13"/>
      <c r="F56" s="13"/>
      <c r="K56" s="21"/>
      <c r="L56" s="22"/>
    </row>
    <row r="57" spans="1:14" ht="132.65" customHeight="1" x14ac:dyDescent="0.35">
      <c r="A57" s="100" t="s">
        <v>81</v>
      </c>
      <c r="B57" s="58" t="s">
        <v>82</v>
      </c>
      <c r="C57" s="57" t="s">
        <v>83</v>
      </c>
      <c r="D57" s="57" t="s">
        <v>84</v>
      </c>
      <c r="E57" s="57" t="s">
        <v>85</v>
      </c>
      <c r="F57" s="57"/>
      <c r="G57" s="58"/>
      <c r="H57" s="58"/>
      <c r="I57" s="58"/>
      <c r="J57" s="94"/>
      <c r="K57" s="59"/>
      <c r="L57" s="80"/>
      <c r="N57" s="20"/>
    </row>
    <row r="58" spans="1:14" ht="9" customHeight="1" x14ac:dyDescent="0.35">
      <c r="K58" s="21"/>
    </row>
    <row r="59" spans="1:14" ht="108" customHeight="1" x14ac:dyDescent="0.35">
      <c r="A59" s="100" t="s">
        <v>86</v>
      </c>
      <c r="B59" s="58" t="s">
        <v>87</v>
      </c>
      <c r="C59" s="57" t="s">
        <v>88</v>
      </c>
      <c r="D59" s="57" t="s">
        <v>89</v>
      </c>
      <c r="E59" s="57" t="s">
        <v>90</v>
      </c>
      <c r="F59" s="57"/>
      <c r="G59" s="58"/>
      <c r="H59" s="58"/>
      <c r="I59" s="58"/>
      <c r="J59" s="94"/>
      <c r="K59" s="59"/>
      <c r="L59" s="80"/>
      <c r="N59" s="20"/>
    </row>
    <row r="60" spans="1:14" ht="12" customHeight="1" x14ac:dyDescent="0.35">
      <c r="K60" s="21"/>
    </row>
    <row r="61" spans="1:14" ht="150.65" customHeight="1" x14ac:dyDescent="0.35">
      <c r="A61" s="104" t="s">
        <v>91</v>
      </c>
      <c r="B61" s="57" t="s">
        <v>92</v>
      </c>
      <c r="C61" s="57" t="s">
        <v>93</v>
      </c>
      <c r="D61" s="57" t="s">
        <v>94</v>
      </c>
      <c r="E61" s="57" t="s">
        <v>95</v>
      </c>
      <c r="F61" s="57"/>
      <c r="G61" s="58"/>
      <c r="H61" s="58"/>
      <c r="I61" s="58"/>
      <c r="J61" s="94"/>
      <c r="K61" s="59"/>
      <c r="L61" s="80"/>
      <c r="N61" s="20"/>
    </row>
    <row r="62" spans="1:14" x14ac:dyDescent="0.35">
      <c r="A62" s="70"/>
      <c r="B62" s="28"/>
      <c r="C62" s="28"/>
      <c r="D62" s="28"/>
      <c r="E62" s="28"/>
      <c r="F62" s="28"/>
      <c r="G62" s="28"/>
      <c r="K62" s="21"/>
      <c r="L62" s="22"/>
    </row>
    <row r="63" spans="1:14" ht="147.75" customHeight="1" x14ac:dyDescent="0.35">
      <c r="A63" s="100" t="s">
        <v>96</v>
      </c>
      <c r="B63" s="58" t="s">
        <v>97</v>
      </c>
      <c r="C63" s="57" t="s">
        <v>98</v>
      </c>
      <c r="D63" s="66" t="s">
        <v>99</v>
      </c>
      <c r="E63" s="57" t="s">
        <v>100</v>
      </c>
      <c r="F63" s="57"/>
      <c r="G63" s="58"/>
      <c r="H63" s="58"/>
      <c r="I63" s="58"/>
      <c r="J63" s="94"/>
      <c r="K63" s="59"/>
      <c r="L63" s="80"/>
      <c r="N63" s="20"/>
    </row>
    <row r="64" spans="1:14" x14ac:dyDescent="0.35">
      <c r="K64" s="21"/>
    </row>
    <row r="65" spans="1:14" s="24" customFormat="1" ht="167.25" customHeight="1" x14ac:dyDescent="0.35">
      <c r="A65" s="100" t="s">
        <v>101</v>
      </c>
      <c r="B65" s="58" t="s">
        <v>102</v>
      </c>
      <c r="C65" s="58" t="s">
        <v>103</v>
      </c>
      <c r="D65" s="58" t="s">
        <v>104</v>
      </c>
      <c r="E65" s="58" t="s">
        <v>105</v>
      </c>
      <c r="F65" s="58"/>
      <c r="G65" s="58"/>
      <c r="H65" s="58"/>
      <c r="I65" s="58"/>
      <c r="J65" s="94"/>
      <c r="K65" s="59"/>
      <c r="L65" s="86"/>
      <c r="N65" s="20"/>
    </row>
    <row r="66" spans="1:14" x14ac:dyDescent="0.35">
      <c r="K66" s="21"/>
    </row>
    <row r="67" spans="1:14" s="24" customFormat="1" ht="127.5" customHeight="1" x14ac:dyDescent="0.35">
      <c r="A67" s="100" t="s">
        <v>106</v>
      </c>
      <c r="B67" s="58" t="s">
        <v>107</v>
      </c>
      <c r="C67" s="58" t="s">
        <v>108</v>
      </c>
      <c r="D67" s="58" t="s">
        <v>109</v>
      </c>
      <c r="E67" s="58"/>
      <c r="F67" s="58"/>
      <c r="G67" s="58"/>
      <c r="H67" s="58"/>
      <c r="I67" s="58"/>
      <c r="J67" s="94"/>
      <c r="K67" s="59"/>
      <c r="L67" s="86"/>
      <c r="N67" s="20"/>
    </row>
    <row r="68" spans="1:14" s="24" customFormat="1" x14ac:dyDescent="0.35">
      <c r="A68" s="16"/>
      <c r="B68" s="11"/>
      <c r="C68" s="11"/>
      <c r="D68" s="11"/>
      <c r="E68" s="11"/>
      <c r="F68" s="11"/>
      <c r="G68" s="11"/>
      <c r="H68" s="11"/>
      <c r="I68" s="11"/>
      <c r="J68" s="11"/>
      <c r="K68" s="21"/>
      <c r="L68" s="11"/>
    </row>
    <row r="69" spans="1:14" s="24" customFormat="1" ht="231" customHeight="1" x14ac:dyDescent="0.35">
      <c r="A69" s="100" t="s">
        <v>110</v>
      </c>
      <c r="B69" s="101" t="s">
        <v>111</v>
      </c>
      <c r="C69" s="102" t="s">
        <v>112</v>
      </c>
      <c r="D69" s="102" t="s">
        <v>113</v>
      </c>
      <c r="E69" s="58"/>
      <c r="F69" s="58"/>
      <c r="G69" s="58"/>
      <c r="H69" s="58">
        <v>1</v>
      </c>
      <c r="I69" s="58"/>
      <c r="J69" s="94"/>
      <c r="K69" s="59">
        <f>H69*J69</f>
        <v>0</v>
      </c>
      <c r="L69" s="86">
        <v>2</v>
      </c>
      <c r="N69" s="20"/>
    </row>
    <row r="70" spans="1:14" s="24" customFormat="1" x14ac:dyDescent="0.35">
      <c r="A70" s="16"/>
      <c r="B70" s="11"/>
      <c r="C70" s="11"/>
      <c r="D70" s="11"/>
      <c r="E70" s="11"/>
      <c r="F70" s="11"/>
      <c r="G70" s="11"/>
      <c r="H70" s="11"/>
      <c r="I70" s="11"/>
      <c r="J70" s="11"/>
      <c r="K70" s="21"/>
      <c r="L70" s="11"/>
      <c r="M70" s="11"/>
      <c r="N70" s="11"/>
    </row>
    <row r="71" spans="1:14" s="24" customFormat="1" ht="111.65" customHeight="1" x14ac:dyDescent="0.35">
      <c r="A71" s="100" t="s">
        <v>114</v>
      </c>
      <c r="B71" s="58" t="s">
        <v>29</v>
      </c>
      <c r="C71" s="58"/>
      <c r="D71" s="58" t="s">
        <v>115</v>
      </c>
      <c r="E71" s="58"/>
      <c r="F71" s="58"/>
      <c r="G71" s="58"/>
      <c r="H71" s="58">
        <v>1</v>
      </c>
      <c r="I71" s="58"/>
      <c r="J71" s="94"/>
      <c r="K71" s="59">
        <f>H71*J71</f>
        <v>0</v>
      </c>
      <c r="L71" s="86">
        <v>2</v>
      </c>
      <c r="N71" s="20"/>
    </row>
    <row r="72" spans="1:14" ht="9.65" customHeight="1" x14ac:dyDescent="0.35">
      <c r="K72" s="21"/>
    </row>
    <row r="73" spans="1:14" s="24" customFormat="1" ht="128.15" customHeight="1" x14ac:dyDescent="0.35">
      <c r="A73" s="100" t="s">
        <v>116</v>
      </c>
      <c r="B73" s="58" t="s">
        <v>117</v>
      </c>
      <c r="C73" s="58" t="s">
        <v>118</v>
      </c>
      <c r="D73" s="58" t="s">
        <v>119</v>
      </c>
      <c r="E73" s="58"/>
      <c r="F73" s="58"/>
      <c r="G73" s="58"/>
      <c r="H73" s="58">
        <v>1</v>
      </c>
      <c r="I73" s="58"/>
      <c r="J73" s="94">
        <v>0</v>
      </c>
      <c r="K73" s="59">
        <f>H73*J73</f>
        <v>0</v>
      </c>
      <c r="L73" s="86">
        <v>2</v>
      </c>
      <c r="N73" s="20"/>
    </row>
    <row r="74" spans="1:14" ht="13" thickBot="1" x14ac:dyDescent="0.4">
      <c r="K74" s="21"/>
    </row>
    <row r="75" spans="1:14" ht="17.149999999999999" customHeight="1" x14ac:dyDescent="0.35">
      <c r="A75" s="44" t="s">
        <v>120</v>
      </c>
      <c r="B75" s="45">
        <v>0</v>
      </c>
      <c r="C75" s="45">
        <v>1</v>
      </c>
      <c r="D75" s="45">
        <v>2</v>
      </c>
      <c r="E75" s="45">
        <v>3</v>
      </c>
      <c r="F75" s="45"/>
      <c r="G75" s="46"/>
      <c r="H75" s="46"/>
      <c r="I75" s="46"/>
      <c r="J75" s="47" t="s">
        <v>121</v>
      </c>
      <c r="K75" s="48">
        <f>K94+K76</f>
        <v>0</v>
      </c>
      <c r="L75" s="81">
        <f>L94+L76</f>
        <v>30</v>
      </c>
    </row>
    <row r="76" spans="1:14" ht="91.5" customHeight="1" thickBot="1" x14ac:dyDescent="0.4">
      <c r="A76" s="71" t="s">
        <v>122</v>
      </c>
      <c r="B76" s="53"/>
      <c r="C76" s="53"/>
      <c r="D76" s="53"/>
      <c r="E76" s="54"/>
      <c r="F76" s="54"/>
      <c r="G76" s="54"/>
      <c r="H76" s="54"/>
      <c r="I76" s="54"/>
      <c r="J76" s="55" t="s">
        <v>123</v>
      </c>
      <c r="K76" s="56">
        <f>K78+K80+K84+K88+K90+K92</f>
        <v>0</v>
      </c>
      <c r="L76" s="82">
        <f>SUM(L78:L92)</f>
        <v>15</v>
      </c>
    </row>
    <row r="77" spans="1:14" ht="10.5" customHeight="1" x14ac:dyDescent="0.35">
      <c r="K77" s="21"/>
    </row>
    <row r="78" spans="1:14" ht="59.15" customHeight="1" x14ac:dyDescent="0.35">
      <c r="A78" s="100" t="s">
        <v>124</v>
      </c>
      <c r="B78" s="66" t="s">
        <v>125</v>
      </c>
      <c r="C78" s="66"/>
      <c r="D78" s="66" t="s">
        <v>126</v>
      </c>
      <c r="E78" s="66"/>
      <c r="F78" s="66"/>
      <c r="G78" s="58"/>
      <c r="H78" s="58">
        <v>1</v>
      </c>
      <c r="I78" s="58"/>
      <c r="J78" s="94"/>
      <c r="K78" s="59">
        <f>H78*J78</f>
        <v>0</v>
      </c>
      <c r="L78" s="80">
        <f>2</f>
        <v>2</v>
      </c>
      <c r="N78" s="20"/>
    </row>
    <row r="79" spans="1:14" ht="10.5" customHeight="1" x14ac:dyDescent="0.35">
      <c r="K79" s="21"/>
    </row>
    <row r="80" spans="1:14" ht="97.5" customHeight="1" x14ac:dyDescent="0.35">
      <c r="A80" s="100" t="s">
        <v>127</v>
      </c>
      <c r="B80" s="66" t="s">
        <v>128</v>
      </c>
      <c r="C80" s="66" t="s">
        <v>129</v>
      </c>
      <c r="D80" s="72" t="s">
        <v>130</v>
      </c>
      <c r="E80" s="66"/>
      <c r="F80" s="66"/>
      <c r="G80" s="58"/>
      <c r="H80" s="58">
        <v>2</v>
      </c>
      <c r="I80" s="58"/>
      <c r="J80" s="94">
        <v>0</v>
      </c>
      <c r="K80" s="59">
        <f>H80*J80</f>
        <v>0</v>
      </c>
      <c r="L80" s="80">
        <f>4</f>
        <v>4</v>
      </c>
      <c r="N80" s="20"/>
    </row>
    <row r="81" spans="1:14" ht="12" customHeight="1" x14ac:dyDescent="0.35">
      <c r="K81" s="21"/>
    </row>
    <row r="82" spans="1:14" ht="70.5" customHeight="1" x14ac:dyDescent="0.35">
      <c r="A82" s="103" t="s">
        <v>131</v>
      </c>
      <c r="B82" s="61" t="s">
        <v>132</v>
      </c>
      <c r="C82" s="60" t="s">
        <v>133</v>
      </c>
      <c r="D82" s="61" t="s">
        <v>134</v>
      </c>
      <c r="E82" s="61"/>
      <c r="F82" s="61"/>
      <c r="G82" s="60"/>
      <c r="H82" s="60">
        <v>0</v>
      </c>
      <c r="I82" s="60"/>
      <c r="J82" s="94">
        <v>0</v>
      </c>
      <c r="K82" s="97">
        <f>H82*J82</f>
        <v>0</v>
      </c>
      <c r="L82" s="99"/>
      <c r="N82" s="20"/>
    </row>
    <row r="83" spans="1:14" ht="10" customHeight="1" x14ac:dyDescent="0.35">
      <c r="K83" s="21"/>
    </row>
    <row r="84" spans="1:14" ht="119.25" customHeight="1" x14ac:dyDescent="0.35">
      <c r="A84" s="100" t="s">
        <v>135</v>
      </c>
      <c r="B84" s="73" t="s">
        <v>136</v>
      </c>
      <c r="C84" s="68" t="s">
        <v>137</v>
      </c>
      <c r="D84" s="68" t="s">
        <v>138</v>
      </c>
      <c r="E84" s="68" t="s">
        <v>139</v>
      </c>
      <c r="F84" s="57"/>
      <c r="G84" s="58"/>
      <c r="H84" s="58">
        <v>1</v>
      </c>
      <c r="I84" s="58"/>
      <c r="J84" s="94">
        <v>0</v>
      </c>
      <c r="K84" s="59">
        <f>H84*J84</f>
        <v>0</v>
      </c>
      <c r="L84" s="80">
        <v>3</v>
      </c>
      <c r="N84" s="20"/>
    </row>
    <row r="85" spans="1:14" s="24" customFormat="1" ht="8.15" customHeight="1" x14ac:dyDescent="0.35">
      <c r="A85" s="16"/>
      <c r="B85" s="11"/>
      <c r="C85" s="13"/>
      <c r="D85" s="13"/>
      <c r="E85" s="13"/>
      <c r="F85" s="13"/>
      <c r="G85" s="11"/>
      <c r="H85" s="11"/>
      <c r="I85" s="11"/>
      <c r="J85" s="11"/>
      <c r="K85" s="21"/>
      <c r="L85" s="22"/>
      <c r="M85" s="11"/>
      <c r="N85" s="11"/>
    </row>
    <row r="86" spans="1:14" s="24" customFormat="1" ht="76.5" customHeight="1" x14ac:dyDescent="0.35">
      <c r="A86" s="103" t="s">
        <v>140</v>
      </c>
      <c r="B86" s="60" t="s">
        <v>29</v>
      </c>
      <c r="C86" s="60" t="s">
        <v>141</v>
      </c>
      <c r="D86" s="60"/>
      <c r="E86" s="60"/>
      <c r="F86" s="60"/>
      <c r="G86" s="60"/>
      <c r="H86" s="60">
        <v>0</v>
      </c>
      <c r="I86" s="60"/>
      <c r="J86" s="94">
        <v>0</v>
      </c>
      <c r="K86" s="97">
        <f>H86*J86</f>
        <v>0</v>
      </c>
      <c r="L86" s="98"/>
      <c r="N86" s="27"/>
    </row>
    <row r="87" spans="1:14" s="24" customFormat="1" ht="13" customHeight="1" x14ac:dyDescent="0.35">
      <c r="A87" s="16"/>
      <c r="B87" s="11"/>
      <c r="C87" s="11"/>
      <c r="D87" s="11"/>
      <c r="E87" s="11"/>
      <c r="F87" s="11"/>
      <c r="G87" s="11"/>
      <c r="H87" s="11"/>
      <c r="I87" s="11"/>
      <c r="J87" s="11"/>
      <c r="K87" s="21"/>
      <c r="L87" s="11"/>
      <c r="M87" s="11"/>
      <c r="N87" s="11"/>
    </row>
    <row r="88" spans="1:14" ht="46.5" customHeight="1" x14ac:dyDescent="0.35">
      <c r="A88" s="100" t="s">
        <v>142</v>
      </c>
      <c r="B88" s="58" t="s">
        <v>143</v>
      </c>
      <c r="C88" s="66" t="s">
        <v>144</v>
      </c>
      <c r="D88" s="66" t="s">
        <v>145</v>
      </c>
      <c r="E88" s="66" t="s">
        <v>146</v>
      </c>
      <c r="F88" s="66"/>
      <c r="G88" s="58"/>
      <c r="H88" s="58">
        <v>1</v>
      </c>
      <c r="I88" s="58"/>
      <c r="J88" s="94">
        <v>0</v>
      </c>
      <c r="K88" s="59">
        <f>H88*J88</f>
        <v>0</v>
      </c>
      <c r="L88" s="80">
        <v>2</v>
      </c>
      <c r="N88" s="20"/>
    </row>
    <row r="89" spans="1:14" x14ac:dyDescent="0.35">
      <c r="K89" s="21"/>
    </row>
    <row r="90" spans="1:14" ht="155.5" customHeight="1" x14ac:dyDescent="0.35">
      <c r="A90" s="100" t="s">
        <v>147</v>
      </c>
      <c r="B90" s="57" t="s">
        <v>148</v>
      </c>
      <c r="C90" s="58"/>
      <c r="D90" s="62" t="s">
        <v>149</v>
      </c>
      <c r="E90" s="66" t="s">
        <v>146</v>
      </c>
      <c r="F90" s="66"/>
      <c r="G90" s="58"/>
      <c r="H90" s="58">
        <v>1</v>
      </c>
      <c r="I90" s="58"/>
      <c r="J90" s="94"/>
      <c r="K90" s="59">
        <f>H90*J90</f>
        <v>0</v>
      </c>
      <c r="L90" s="80">
        <v>2</v>
      </c>
      <c r="N90" s="20"/>
    </row>
    <row r="91" spans="1:14" x14ac:dyDescent="0.35">
      <c r="K91" s="21"/>
    </row>
    <row r="92" spans="1:14" ht="60" customHeight="1" x14ac:dyDescent="0.35">
      <c r="A92" s="100" t="s">
        <v>150</v>
      </c>
      <c r="B92" s="58" t="s">
        <v>29</v>
      </c>
      <c r="C92" s="58"/>
      <c r="D92" s="69" t="s">
        <v>151</v>
      </c>
      <c r="E92" s="58"/>
      <c r="F92" s="58"/>
      <c r="G92" s="58"/>
      <c r="H92" s="58">
        <v>1</v>
      </c>
      <c r="I92" s="58"/>
      <c r="J92" s="94"/>
      <c r="K92" s="59">
        <f>H92*J92</f>
        <v>0</v>
      </c>
      <c r="L92" s="80">
        <v>2</v>
      </c>
      <c r="N92" s="20"/>
    </row>
    <row r="93" spans="1:14" ht="8.5" customHeight="1" thickBot="1" x14ac:dyDescent="0.4">
      <c r="K93" s="21"/>
    </row>
    <row r="94" spans="1:14" ht="17.5" customHeight="1" thickBot="1" x14ac:dyDescent="0.4">
      <c r="A94" s="71" t="s">
        <v>152</v>
      </c>
      <c r="B94" s="74">
        <v>0</v>
      </c>
      <c r="C94" s="74">
        <v>1</v>
      </c>
      <c r="D94" s="74">
        <v>2</v>
      </c>
      <c r="E94" s="74">
        <v>3</v>
      </c>
      <c r="F94" s="54"/>
      <c r="G94" s="54"/>
      <c r="H94" s="54"/>
      <c r="I94" s="54"/>
      <c r="J94" s="75" t="s">
        <v>153</v>
      </c>
      <c r="K94" s="76">
        <f>K96+K98+K100+K104</f>
        <v>0</v>
      </c>
      <c r="L94" s="87">
        <f>SUM(L96:L104)</f>
        <v>15</v>
      </c>
    </row>
    <row r="95" spans="1:14" ht="8.15" customHeight="1" x14ac:dyDescent="0.35">
      <c r="K95" s="21"/>
    </row>
    <row r="96" spans="1:14" ht="171" customHeight="1" x14ac:dyDescent="0.35">
      <c r="A96" s="100" t="s">
        <v>154</v>
      </c>
      <c r="B96" s="57" t="s">
        <v>155</v>
      </c>
      <c r="C96" s="57"/>
      <c r="D96" s="62" t="s">
        <v>156</v>
      </c>
      <c r="E96" s="62" t="s">
        <v>157</v>
      </c>
      <c r="F96" s="57"/>
      <c r="G96" s="58"/>
      <c r="H96" s="58">
        <v>1</v>
      </c>
      <c r="I96" s="58"/>
      <c r="J96" s="94"/>
      <c r="K96" s="59">
        <f>H96*J96</f>
        <v>0</v>
      </c>
      <c r="L96" s="80">
        <f>3</f>
        <v>3</v>
      </c>
      <c r="N96" s="20"/>
    </row>
    <row r="97" spans="1:121" ht="14.5" customHeight="1" x14ac:dyDescent="0.35">
      <c r="K97" s="21"/>
    </row>
    <row r="98" spans="1:121" ht="183.65" customHeight="1" x14ac:dyDescent="0.35">
      <c r="A98" s="100" t="s">
        <v>158</v>
      </c>
      <c r="B98" s="57" t="s">
        <v>159</v>
      </c>
      <c r="C98" s="57"/>
      <c r="D98" s="57" t="s">
        <v>160</v>
      </c>
      <c r="E98" s="57" t="s">
        <v>161</v>
      </c>
      <c r="F98" s="57"/>
      <c r="G98" s="58"/>
      <c r="H98" s="58">
        <v>2</v>
      </c>
      <c r="I98" s="58"/>
      <c r="J98" s="94"/>
      <c r="K98" s="59">
        <v>0</v>
      </c>
      <c r="L98" s="80">
        <f>6</f>
        <v>6</v>
      </c>
      <c r="N98" s="20"/>
    </row>
    <row r="100" spans="1:121" ht="118.5" customHeight="1" x14ac:dyDescent="0.35">
      <c r="A100" s="100" t="s">
        <v>162</v>
      </c>
      <c r="B100" s="57" t="s">
        <v>136</v>
      </c>
      <c r="C100" s="58" t="s">
        <v>163</v>
      </c>
      <c r="D100" s="66" t="s">
        <v>164</v>
      </c>
      <c r="E100" s="66" t="s">
        <v>165</v>
      </c>
      <c r="F100" s="66"/>
      <c r="G100" s="58"/>
      <c r="H100" s="58">
        <v>1</v>
      </c>
      <c r="I100" s="58"/>
      <c r="J100" s="94">
        <v>0</v>
      </c>
      <c r="K100" s="59">
        <f>H100*J100</f>
        <v>0</v>
      </c>
      <c r="L100" s="80">
        <f>3</f>
        <v>3</v>
      </c>
      <c r="N100" s="20"/>
    </row>
    <row r="101" spans="1:121" s="24" customFormat="1" ht="16.5" customHeight="1" x14ac:dyDescent="0.35">
      <c r="A101" s="16"/>
      <c r="B101" s="13"/>
      <c r="C101" s="11"/>
      <c r="D101" s="77"/>
      <c r="E101" s="77"/>
      <c r="F101" s="77"/>
      <c r="G101" s="11"/>
      <c r="H101" s="11"/>
      <c r="I101" s="11"/>
      <c r="J101" s="11"/>
      <c r="K101" s="21"/>
      <c r="L101" s="22"/>
      <c r="M101" s="11"/>
      <c r="N101" s="11"/>
    </row>
    <row r="102" spans="1:121" s="24" customFormat="1" ht="122.25" customHeight="1" x14ac:dyDescent="0.35">
      <c r="A102" s="103" t="s">
        <v>166</v>
      </c>
      <c r="B102" s="60" t="s">
        <v>167</v>
      </c>
      <c r="C102" s="60"/>
      <c r="D102" s="60" t="s">
        <v>168</v>
      </c>
      <c r="E102" s="60" t="s">
        <v>169</v>
      </c>
      <c r="F102" s="60"/>
      <c r="G102" s="60"/>
      <c r="H102" s="60">
        <v>0</v>
      </c>
      <c r="I102" s="60"/>
      <c r="J102" s="94"/>
      <c r="K102" s="97">
        <f>H102*J102</f>
        <v>0</v>
      </c>
      <c r="L102" s="98"/>
      <c r="N102" s="27"/>
    </row>
    <row r="103" spans="1:121" ht="15.65" customHeight="1" x14ac:dyDescent="0.35">
      <c r="K103" s="21"/>
    </row>
    <row r="104" spans="1:121" ht="150" customHeight="1" x14ac:dyDescent="0.35">
      <c r="A104" s="100" t="s">
        <v>170</v>
      </c>
      <c r="B104" s="57" t="s">
        <v>171</v>
      </c>
      <c r="C104" s="57" t="s">
        <v>172</v>
      </c>
      <c r="D104" s="57" t="s">
        <v>173</v>
      </c>
      <c r="E104" s="57" t="s">
        <v>174</v>
      </c>
      <c r="F104" s="57"/>
      <c r="G104" s="58"/>
      <c r="H104" s="58">
        <v>1</v>
      </c>
      <c r="I104" s="58"/>
      <c r="J104" s="94">
        <v>0</v>
      </c>
      <c r="K104" s="59">
        <f>H104*J104</f>
        <v>0</v>
      </c>
      <c r="L104" s="80">
        <f>3</f>
        <v>3</v>
      </c>
      <c r="N104" s="20"/>
    </row>
    <row r="105" spans="1:121" ht="12.75" customHeight="1" thickBot="1" x14ac:dyDescent="0.4">
      <c r="K105" s="21"/>
    </row>
    <row r="106" spans="1:121" s="15" customFormat="1" ht="45.65" customHeight="1" thickBot="1" x14ac:dyDescent="0.4">
      <c r="A106" s="44" t="s">
        <v>175</v>
      </c>
      <c r="B106" s="45">
        <v>0</v>
      </c>
      <c r="C106" s="45">
        <v>1</v>
      </c>
      <c r="D106" s="45">
        <v>2</v>
      </c>
      <c r="E106" s="45">
        <v>3</v>
      </c>
      <c r="F106" s="46"/>
      <c r="G106" s="46"/>
      <c r="H106" s="46"/>
      <c r="I106" s="46"/>
      <c r="J106" s="49" t="s">
        <v>176</v>
      </c>
      <c r="K106" s="84">
        <f>SUM(K108:K114)</f>
        <v>0</v>
      </c>
      <c r="L106" s="85">
        <f>SUM(L108:L114)</f>
        <v>10</v>
      </c>
      <c r="M106" s="11"/>
      <c r="N106" s="11"/>
      <c r="O106" s="11"/>
      <c r="P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row>
    <row r="107" spans="1:121" ht="12" customHeight="1" x14ac:dyDescent="0.35">
      <c r="K107" s="21"/>
    </row>
    <row r="108" spans="1:121" ht="240" customHeight="1" x14ac:dyDescent="0.35">
      <c r="A108" s="100" t="s">
        <v>177</v>
      </c>
      <c r="B108" s="57" t="s">
        <v>178</v>
      </c>
      <c r="C108" s="58" t="s">
        <v>179</v>
      </c>
      <c r="D108" s="58" t="s">
        <v>180</v>
      </c>
      <c r="E108" s="57" t="s">
        <v>181</v>
      </c>
      <c r="F108" s="57"/>
      <c r="G108" s="58"/>
      <c r="H108" s="58">
        <v>1</v>
      </c>
      <c r="I108" s="58"/>
      <c r="J108" s="94">
        <v>0</v>
      </c>
      <c r="K108" s="59">
        <f>H108*J108</f>
        <v>0</v>
      </c>
      <c r="L108" s="80">
        <f>3</f>
        <v>3</v>
      </c>
      <c r="N108" s="20"/>
    </row>
    <row r="109" spans="1:121" x14ac:dyDescent="0.35">
      <c r="K109" s="21"/>
    </row>
    <row r="110" spans="1:121" ht="138" customHeight="1" x14ac:dyDescent="0.35">
      <c r="A110" s="100" t="s">
        <v>182</v>
      </c>
      <c r="B110" s="58" t="s">
        <v>29</v>
      </c>
      <c r="C110" s="62" t="s">
        <v>183</v>
      </c>
      <c r="D110" s="62" t="s">
        <v>184</v>
      </c>
      <c r="E110" s="62" t="s">
        <v>185</v>
      </c>
      <c r="F110" s="57"/>
      <c r="G110" s="58"/>
      <c r="H110" s="58">
        <v>1</v>
      </c>
      <c r="I110" s="58"/>
      <c r="J110" s="94">
        <v>0</v>
      </c>
      <c r="K110" s="59">
        <f>H110*J110</f>
        <v>0</v>
      </c>
      <c r="L110" s="80">
        <f>3</f>
        <v>3</v>
      </c>
      <c r="N110" s="20"/>
    </row>
    <row r="111" spans="1:121" x14ac:dyDescent="0.35">
      <c r="K111" s="21"/>
    </row>
    <row r="112" spans="1:121" ht="92.25" customHeight="1" x14ac:dyDescent="0.35">
      <c r="A112" s="100" t="s">
        <v>186</v>
      </c>
      <c r="B112" s="58" t="s">
        <v>187</v>
      </c>
      <c r="C112" s="57" t="s">
        <v>188</v>
      </c>
      <c r="D112" s="57"/>
      <c r="E112" s="57"/>
      <c r="F112" s="57"/>
      <c r="G112" s="58"/>
      <c r="H112" s="58">
        <v>1</v>
      </c>
      <c r="I112" s="58"/>
      <c r="J112" s="94">
        <v>0</v>
      </c>
      <c r="K112" s="59">
        <f>H112*J112</f>
        <v>0</v>
      </c>
      <c r="L112" s="80">
        <v>1</v>
      </c>
      <c r="N112" s="20"/>
    </row>
    <row r="113" spans="1:121" x14ac:dyDescent="0.35">
      <c r="K113" s="21"/>
    </row>
    <row r="114" spans="1:121" ht="129" customHeight="1" x14ac:dyDescent="0.35">
      <c r="A114" s="134" t="s">
        <v>189</v>
      </c>
      <c r="B114" s="119" t="s">
        <v>190</v>
      </c>
      <c r="C114" s="66" t="s">
        <v>191</v>
      </c>
      <c r="D114" s="66" t="s">
        <v>192</v>
      </c>
      <c r="E114" s="72" t="s">
        <v>193</v>
      </c>
      <c r="F114" s="58"/>
      <c r="G114" s="58"/>
      <c r="H114" s="58">
        <v>1</v>
      </c>
      <c r="I114" s="58"/>
      <c r="J114" s="126">
        <v>0</v>
      </c>
      <c r="K114" s="88">
        <f>H114*J114</f>
        <v>0</v>
      </c>
      <c r="L114" s="89">
        <v>3</v>
      </c>
      <c r="N114" s="132"/>
    </row>
    <row r="115" spans="1:121" ht="93.65" customHeight="1" x14ac:dyDescent="0.45">
      <c r="A115" s="135"/>
      <c r="B115" s="136"/>
      <c r="C115" s="105" t="s">
        <v>194</v>
      </c>
      <c r="D115" s="105" t="s">
        <v>195</v>
      </c>
      <c r="E115" s="78"/>
      <c r="F115" s="58"/>
      <c r="G115" s="58"/>
      <c r="H115" s="58"/>
      <c r="I115" s="58"/>
      <c r="J115" s="128"/>
      <c r="K115" s="90"/>
      <c r="L115" s="91"/>
      <c r="N115" s="133"/>
    </row>
    <row r="116" spans="1:121" ht="17" thickBot="1" x14ac:dyDescent="0.5">
      <c r="A116" s="29"/>
      <c r="B116" s="30"/>
      <c r="C116" s="31"/>
      <c r="D116" s="31"/>
      <c r="E116" s="30"/>
      <c r="K116" s="21"/>
    </row>
    <row r="117" spans="1:121" s="32" customFormat="1" ht="80.5" customHeight="1" thickBot="1" x14ac:dyDescent="0.4">
      <c r="A117" s="44" t="s">
        <v>196</v>
      </c>
      <c r="B117" s="44">
        <v>0</v>
      </c>
      <c r="C117" s="44">
        <v>1</v>
      </c>
      <c r="D117" s="44">
        <v>2</v>
      </c>
      <c r="E117" s="44">
        <v>3</v>
      </c>
      <c r="F117" s="44"/>
      <c r="G117" s="44"/>
      <c r="H117" s="44"/>
      <c r="I117" s="44"/>
      <c r="J117" s="49" t="s">
        <v>176</v>
      </c>
      <c r="K117" s="84">
        <f>SUM(K119)</f>
        <v>0</v>
      </c>
      <c r="L117" s="85">
        <f>SUM(L119,L121)</f>
        <v>5</v>
      </c>
      <c r="M117" s="10"/>
      <c r="N117" s="10"/>
      <c r="O117" s="10"/>
      <c r="P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row>
    <row r="118" spans="1:121" x14ac:dyDescent="0.35">
      <c r="K118" s="21"/>
    </row>
    <row r="119" spans="1:121" ht="75" x14ac:dyDescent="0.35">
      <c r="A119" s="100" t="s">
        <v>197</v>
      </c>
      <c r="B119" s="58" t="s">
        <v>198</v>
      </c>
      <c r="C119" s="57" t="s">
        <v>199</v>
      </c>
      <c r="D119" s="57" t="s">
        <v>200</v>
      </c>
      <c r="E119" s="57" t="s">
        <v>201</v>
      </c>
      <c r="F119" s="57"/>
      <c r="G119" s="58"/>
      <c r="H119" s="58">
        <v>1</v>
      </c>
      <c r="I119" s="58"/>
      <c r="J119" s="94">
        <v>0</v>
      </c>
      <c r="K119" s="59">
        <f>H119*J119</f>
        <v>0</v>
      </c>
      <c r="L119" s="80">
        <f>3</f>
        <v>3</v>
      </c>
      <c r="N119" s="20"/>
    </row>
    <row r="120" spans="1:121" x14ac:dyDescent="0.35">
      <c r="C120" s="13"/>
      <c r="D120" s="13"/>
      <c r="E120" s="13"/>
      <c r="F120" s="13"/>
      <c r="J120" s="23"/>
      <c r="K120" s="21"/>
      <c r="L120" s="22"/>
      <c r="N120" s="23"/>
    </row>
    <row r="121" spans="1:121" ht="105" customHeight="1" x14ac:dyDescent="0.35">
      <c r="A121" s="100" t="s">
        <v>202</v>
      </c>
      <c r="B121" s="79" t="s">
        <v>203</v>
      </c>
      <c r="C121" s="79" t="s">
        <v>204</v>
      </c>
      <c r="D121" s="79" t="s">
        <v>205</v>
      </c>
      <c r="E121" s="58"/>
      <c r="F121" s="58"/>
      <c r="G121" s="58"/>
      <c r="H121" s="58">
        <v>1</v>
      </c>
      <c r="I121" s="58"/>
      <c r="J121" s="94"/>
      <c r="K121" s="59">
        <f>H121*J121</f>
        <v>0</v>
      </c>
      <c r="L121" s="80">
        <v>2</v>
      </c>
      <c r="N121" s="20"/>
    </row>
    <row r="122" spans="1:121" ht="14.15" customHeight="1" thickBot="1" x14ac:dyDescent="0.4">
      <c r="A122" s="95"/>
      <c r="B122" s="96"/>
      <c r="C122" s="96"/>
      <c r="D122" s="96"/>
      <c r="K122" s="21"/>
    </row>
    <row r="123" spans="1:121" ht="27" customHeight="1" thickBot="1" x14ac:dyDescent="0.4">
      <c r="A123" s="44" t="s">
        <v>206</v>
      </c>
      <c r="B123" s="46"/>
      <c r="C123" s="46"/>
      <c r="D123" s="46"/>
      <c r="E123" s="46"/>
      <c r="F123" s="46"/>
      <c r="G123" s="46"/>
      <c r="H123" s="46"/>
      <c r="I123" s="46"/>
      <c r="J123" s="49" t="s">
        <v>207</v>
      </c>
      <c r="K123" s="50">
        <f>MIN(100,K117+K106+K75+K51+K9)</f>
        <v>0</v>
      </c>
      <c r="L123" s="92">
        <f>MIN(100,L117+L106+L75+L51+L9)</f>
        <v>100</v>
      </c>
    </row>
    <row r="124" spans="1:121" x14ac:dyDescent="0.35">
      <c r="K124" s="21"/>
    </row>
    <row r="125" spans="1:121" ht="13" thickBot="1" x14ac:dyDescent="0.4">
      <c r="A125" s="16" t="s">
        <v>208</v>
      </c>
      <c r="K125" s="21"/>
    </row>
    <row r="126" spans="1:121" ht="15" customHeight="1" x14ac:dyDescent="0.35">
      <c r="H126" s="33" t="s">
        <v>209</v>
      </c>
      <c r="I126" s="34"/>
      <c r="J126" s="35" t="s">
        <v>210</v>
      </c>
      <c r="K126" s="36">
        <f>K9</f>
        <v>0</v>
      </c>
    </row>
    <row r="127" spans="1:121" x14ac:dyDescent="0.35">
      <c r="H127" s="37" t="s">
        <v>211</v>
      </c>
      <c r="I127" s="10"/>
      <c r="J127" s="11" t="s">
        <v>212</v>
      </c>
      <c r="K127" s="38">
        <f>K51</f>
        <v>0</v>
      </c>
    </row>
    <row r="128" spans="1:121" x14ac:dyDescent="0.35">
      <c r="H128" s="37" t="s">
        <v>213</v>
      </c>
      <c r="I128" s="10"/>
      <c r="J128" s="11" t="s">
        <v>214</v>
      </c>
      <c r="K128" s="38">
        <f>K75</f>
        <v>0</v>
      </c>
    </row>
    <row r="129" spans="8:11" ht="17.5" customHeight="1" x14ac:dyDescent="0.35">
      <c r="H129" s="37" t="s">
        <v>215</v>
      </c>
      <c r="I129" s="10"/>
      <c r="J129" s="11" t="s">
        <v>216</v>
      </c>
      <c r="K129" s="38">
        <f>K106</f>
        <v>0</v>
      </c>
    </row>
    <row r="130" spans="8:11" x14ac:dyDescent="0.35">
      <c r="H130" s="37" t="s">
        <v>217</v>
      </c>
      <c r="I130" s="10"/>
      <c r="J130" s="11" t="s">
        <v>218</v>
      </c>
      <c r="K130" s="39">
        <f>K117</f>
        <v>0</v>
      </c>
    </row>
    <row r="131" spans="8:11" ht="13" thickBot="1" x14ac:dyDescent="0.4">
      <c r="H131" s="40" t="s">
        <v>219</v>
      </c>
      <c r="I131" s="41"/>
      <c r="J131" s="42" t="s">
        <v>220</v>
      </c>
      <c r="K131" s="43">
        <f>K123</f>
        <v>0</v>
      </c>
    </row>
  </sheetData>
  <sheetProtection algorithmName="SHA-512" hashValue="ImyHEjlW8Dp86vOR4DeJTYVvh1BUet0Tw8ZPqMaXmBak9B8rlFZRv3ZpaGhLhX0gEnMzs97RQB5m86YGygEUcA==" saltValue="SUxxplvnmTZgFJg/b9XFNA==" spinCount="100000" sheet="1" selectLockedCells="1"/>
  <mergeCells count="27">
    <mergeCell ref="J114:J115"/>
    <mergeCell ref="N114:N115"/>
    <mergeCell ref="A114:A115"/>
    <mergeCell ref="B114:B115"/>
    <mergeCell ref="D32:D37"/>
    <mergeCell ref="E32:E37"/>
    <mergeCell ref="H32:H37"/>
    <mergeCell ref="N5:N6"/>
    <mergeCell ref="A32:A37"/>
    <mergeCell ref="B32:B37"/>
    <mergeCell ref="C32:C37"/>
    <mergeCell ref="B5:E5"/>
    <mergeCell ref="H5:H6"/>
    <mergeCell ref="I5:I6"/>
    <mergeCell ref="J5:J6"/>
    <mergeCell ref="K5:K6"/>
    <mergeCell ref="L32:L37"/>
    <mergeCell ref="N32:N37"/>
    <mergeCell ref="J32:J37"/>
    <mergeCell ref="K32:K37"/>
    <mergeCell ref="B1:D1"/>
    <mergeCell ref="J1:L1"/>
    <mergeCell ref="B3:C3"/>
    <mergeCell ref="A5:A6"/>
    <mergeCell ref="L5:L7"/>
    <mergeCell ref="B2:C2"/>
    <mergeCell ref="D2:E2"/>
  </mergeCells>
  <dataValidations count="2">
    <dataValidation type="list" allowBlank="1" showInputMessage="1" showErrorMessage="1" sqref="K22" xr:uid="{375394F8-DB46-4828-9EE8-312C1AE663B8}">
      <formula1>$B$5:$D$5</formula1>
    </dataValidation>
    <dataValidation type="list" allowBlank="1" showInputMessage="1" showErrorMessage="1" sqref="J120" xr:uid="{D522CECA-0194-42AF-820E-A026181C76F0}">
      <formula1>#REF!</formula1>
    </dataValidation>
  </dataValidations>
  <pageMargins left="0" right="0" top="0" bottom="0" header="0" footer="0"/>
  <pageSetup paperSize="8" scale="77" fitToHeight="0" orientation="landscape" horizontalDpi="1200" verticalDpi="1200" r:id="rId1"/>
  <headerFooter>
    <oddFooter>&amp;L&amp;F&amp;C&amp;D&amp;R&amp;P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07B74C3-309E-4670-8ABA-738DCA0587A7}">
          <x14:formula1>
            <xm:f>'Plage de résultats'!#REF!</xm:f>
          </x14:formula1>
          <xm:sqref>J88 J14 J16 J20 J18 J30 J39 J43 J47 J49 J67 J73 J80 J82 J121 J69 J45 J53 J57 J59 J61 J63 J65 J84 J100 J104 J108 J32:J37 J110 J114:J115 J119 J12 J22 J24 J41 J78 J90 J92 J71 J86 J112 J102 J98 J96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EA0F-DE34-490E-9046-085211FB4A5B}">
  <dimension ref="B4:E10"/>
  <sheetViews>
    <sheetView tabSelected="1" workbookViewId="0">
      <selection activeCell="I16" sqref="I16"/>
    </sheetView>
  </sheetViews>
  <sheetFormatPr baseColWidth="10" defaultColWidth="11.453125" defaultRowHeight="14.5" x14ac:dyDescent="0.35"/>
  <sheetData>
    <row r="4" spans="2:5" x14ac:dyDescent="0.35">
      <c r="B4" s="93">
        <v>0</v>
      </c>
      <c r="C4" s="93">
        <v>1</v>
      </c>
      <c r="D4" s="93">
        <v>2</v>
      </c>
      <c r="E4" s="93">
        <v>3</v>
      </c>
    </row>
    <row r="5" spans="2:5" x14ac:dyDescent="0.35">
      <c r="B5" s="93">
        <v>0</v>
      </c>
      <c r="C5" s="93">
        <v>1</v>
      </c>
      <c r="D5" s="93">
        <v>2</v>
      </c>
      <c r="E5" s="93"/>
    </row>
    <row r="6" spans="2:5" x14ac:dyDescent="0.35">
      <c r="B6" s="93">
        <v>0</v>
      </c>
      <c r="C6" s="93"/>
      <c r="D6" s="93">
        <v>2</v>
      </c>
      <c r="E6" s="93"/>
    </row>
    <row r="7" spans="2:5" x14ac:dyDescent="0.35">
      <c r="B7" s="93">
        <v>0</v>
      </c>
      <c r="C7" s="93"/>
      <c r="D7" s="93">
        <v>2</v>
      </c>
      <c r="E7" s="93">
        <v>3</v>
      </c>
    </row>
    <row r="8" spans="2:5" x14ac:dyDescent="0.35">
      <c r="B8" s="93">
        <v>0</v>
      </c>
      <c r="C8" s="93">
        <v>1</v>
      </c>
      <c r="D8" s="93"/>
      <c r="E8" s="93"/>
    </row>
    <row r="9" spans="2:5" x14ac:dyDescent="0.35">
      <c r="B9" s="93">
        <v>0</v>
      </c>
      <c r="C9" s="93"/>
      <c r="D9" s="93"/>
      <c r="E9" s="93">
        <v>3</v>
      </c>
    </row>
    <row r="10" spans="2:5" x14ac:dyDescent="0.35">
      <c r="B10" s="93">
        <v>0</v>
      </c>
      <c r="C10" s="93">
        <v>1</v>
      </c>
      <c r="D10" s="93"/>
      <c r="E10" s="93">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5815F-DBEA-46DD-BE18-59B78CA7E120}">
  <ds:schemaRefs>
    <ds:schemaRef ds:uri="http://schemas.microsoft.com/office/infopath/2007/PartnerControls"/>
    <ds:schemaRef ds:uri="http://schemas.openxmlformats.org/package/2006/metadata/core-properties"/>
    <ds:schemaRef ds:uri="064e2e54-2231-4f9b-b6c4-f72d5c92909c"/>
    <ds:schemaRef ds:uri="http://purl.org/dc/dcmitype/"/>
    <ds:schemaRef ds:uri="aaae2ad0-0604-4959-883a-394456391938"/>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C29AB1F5-9788-47CB-97B6-439934C05854}">
  <ds:schemaRefs>
    <ds:schemaRef ds:uri="http://schemas.microsoft.com/sharepoint/v3/contenttype/forms"/>
  </ds:schemaRefs>
</ds:datastoreItem>
</file>

<file path=customXml/itemProps3.xml><?xml version="1.0" encoding="utf-8"?>
<ds:datastoreItem xmlns:ds="http://schemas.openxmlformats.org/officeDocument/2006/customXml" ds:itemID="{D6B20D05-99A8-41A6-83B2-7BA8CEF03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Unlisted equities matrix</vt:lpstr>
      <vt:lpstr>Plage de résultats</vt:lpstr>
      <vt:lpstr>'Unlisted equities matrix'!Zone_d_impression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Léo TOMASSO</cp:lastModifiedBy>
  <cp:lastPrinted>2023-09-13T15:51:51Z</cp:lastPrinted>
  <dcterms:created xsi:type="dcterms:W3CDTF">2022-02-10T17:36:52Z</dcterms:created>
  <dcterms:modified xsi:type="dcterms:W3CDTF">2024-07-12T09:36:00Z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